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.гречук\Desktop\Новая папка (3)\"/>
    </mc:Choice>
  </mc:AlternateContent>
  <workbookProtection lockRevision="1"/>
  <bookViews>
    <workbookView xWindow="0" yWindow="0" windowWidth="28800" windowHeight="10035"/>
  </bookViews>
  <sheets>
    <sheet name="СРБ на год (ФКР)" sheetId="1" r:id="rId1"/>
  </sheets>
  <definedNames>
    <definedName name="Z_4DEF40DD_DB92_4DCF_95AE_0E78B3E33A3D_.wvu.Cols" localSheetId="0" hidden="1">'СРБ на год (ФКР)'!$A:$B</definedName>
    <definedName name="Z_4DEF40DD_DB92_4DCF_95AE_0E78B3E33A3D_.wvu.PrintTitles" localSheetId="0" hidden="1">'СРБ на год (ФКР)'!$3:$5</definedName>
    <definedName name="Z_5041A3EC_64DB_4CD1_9C9A_85F1477C5061_.wvu.Cols" localSheetId="0" hidden="1">'СРБ на год (ФКР)'!$A:$B</definedName>
    <definedName name="Z_5041A3EC_64DB_4CD1_9C9A_85F1477C5061_.wvu.PrintTitles" localSheetId="0" hidden="1">'СРБ на год (ФКР)'!$3:$5</definedName>
    <definedName name="Z_5583CA63_4EC4_4144_8F66_A639660D0F1A_.wvu.Cols" localSheetId="0" hidden="1">'СРБ на год (ФКР)'!$A:$B,'СРБ на год (ФКР)'!$K:$L</definedName>
    <definedName name="Z_5583CA63_4EC4_4144_8F66_A639660D0F1A_.wvu.PrintTitles" localSheetId="0" hidden="1">'СРБ на год (ФКР)'!$3:$5</definedName>
    <definedName name="Z_A5BD9755_37E4_4841_B141_14329919F960_.wvu.Cols" localSheetId="0" hidden="1">'СРБ на год (ФКР)'!$A:$B</definedName>
    <definedName name="Z_A5BD9755_37E4_4841_B141_14329919F960_.wvu.PrintTitles" localSheetId="0" hidden="1">'СРБ на год (ФКР)'!$3:$5</definedName>
    <definedName name="Z_AAB2C046_023C_409F_B08F_E08ECBA7743F_.wvu.Cols" localSheetId="0" hidden="1">'СРБ на год (ФКР)'!$A:$B</definedName>
    <definedName name="Z_AAB2C046_023C_409F_B08F_E08ECBA7743F_.wvu.PrintTitles" localSheetId="0" hidden="1">'СРБ на год (ФКР)'!$3:$5</definedName>
    <definedName name="Z_D8423BE8_845F_4D9D_8CED_2B604272E9A6_.wvu.Cols" localSheetId="0" hidden="1">'СРБ на год (ФКР)'!$A:$B</definedName>
    <definedName name="Z_D8423BE8_845F_4D9D_8CED_2B604272E9A6_.wvu.PrintTitles" localSheetId="0" hidden="1">'СРБ на год (ФКР)'!$3:$5</definedName>
    <definedName name="Z_DE72462E_45FB_4034_91C9_C60B431404A6_.wvu.Cols" localSheetId="0" hidden="1">'СРБ на год (ФКР)'!$A:$B</definedName>
    <definedName name="Z_DE72462E_45FB_4034_91C9_C60B431404A6_.wvu.PrintTitles" localSheetId="0" hidden="1">'СРБ на год (ФКР)'!$3:$5</definedName>
    <definedName name="_xlnm.Print_Titles" localSheetId="0">'СРБ на год (ФКР)'!$3:$5</definedName>
  </definedNames>
  <calcPr calcId="152511"/>
  <customWorkbookViews>
    <customWorkbookView name="Ксения Гречук - Личное представление" guid="{AAB2C046-023C-409F-B08F-E08ECBA7743F}" mergeInterval="0" personalView="1" maximized="1" xWindow="-8" yWindow="-8" windowWidth="1936" windowHeight="1056" activeSheetId="1"/>
    <customWorkbookView name="Елена Новикова - Личное представление" guid="{5041A3EC-64DB-4CD1-9C9A-85F1477C5061}" mergeInterval="0" personalView="1" maximized="1" xWindow="-8" yWindow="-8" windowWidth="1936" windowHeight="1056" activeSheetId="1"/>
    <customWorkbookView name="Анна Панкова - Личное представление" guid="{4DEF40DD-DB92-4DCF-95AE-0E78B3E33A3D}" mergeInterval="0" personalView="1" maximized="1" xWindow="-8" yWindow="-8" windowWidth="1936" windowHeight="1056" activeSheetId="1"/>
    <customWorkbookView name="и.оня - Личное представление" guid="{DE72462E-45FB-4034-91C9-C60B431404A6}" mergeInterval="0" personalView="1" maximized="1" xWindow="1" yWindow="1" windowWidth="1920" windowHeight="850" activeSheetId="1"/>
    <customWorkbookView name="Елена Загороднова - Личное представление" guid="{A5BD9755-37E4-4841-B141-14329919F960}" mergeInterval="0" personalView="1" maximized="1" xWindow="-8" yWindow="-8" windowWidth="1936" windowHeight="1056" activeSheetId="1"/>
    <customWorkbookView name="Ирина Крылова - Личное представление" guid="{D8423BE8-845F-4D9D-8CED-2B604272E9A6}" mergeInterval="0" personalView="1" maximized="1" xWindow="-8" yWindow="-8" windowWidth="1936" windowHeight="1056" activeSheetId="1"/>
    <customWorkbookView name="о.пильгаева - Личное представление" guid="{5583CA63-4EC4-4144-8F66-A639660D0F1A}" mergeInterval="0" personalView="1" maximized="1" xWindow="1" yWindow="1" windowWidth="1920" windowHeight="849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K12" i="1" l="1"/>
  <c r="I12" i="1"/>
  <c r="I10" i="1"/>
  <c r="K10" i="1"/>
  <c r="L10" i="1"/>
  <c r="J19" i="1" l="1"/>
  <c r="I19" i="1"/>
  <c r="I20" i="1" l="1"/>
  <c r="J9" i="1"/>
  <c r="J21" i="1" l="1"/>
  <c r="K9" i="1" l="1"/>
  <c r="I9" i="1"/>
  <c r="F50" i="1"/>
  <c r="G24" i="1"/>
  <c r="H24" i="1"/>
  <c r="F24" i="1"/>
  <c r="L20" i="1"/>
  <c r="K20" i="1"/>
  <c r="G18" i="1"/>
  <c r="H18" i="1"/>
  <c r="F18" i="1"/>
  <c r="I7" i="1"/>
  <c r="J7" i="1"/>
  <c r="I8" i="1"/>
  <c r="J8" i="1"/>
  <c r="I11" i="1"/>
  <c r="J11" i="1"/>
  <c r="J12" i="1"/>
  <c r="H6" i="1" l="1"/>
  <c r="G6" i="1"/>
  <c r="F6" i="1"/>
  <c r="J30" i="1" l="1"/>
  <c r="J33" i="1"/>
  <c r="J35" i="1"/>
  <c r="F44" i="1" l="1"/>
  <c r="F39" i="1"/>
  <c r="F36" i="1"/>
  <c r="F29" i="1"/>
  <c r="F14" i="1"/>
  <c r="F52" i="1" l="1"/>
  <c r="G50" i="1"/>
  <c r="H50" i="1"/>
  <c r="H29" i="1"/>
  <c r="G29" i="1"/>
  <c r="I33" i="1"/>
  <c r="K33" i="1"/>
  <c r="L33" i="1"/>
  <c r="L29" i="1" l="1"/>
  <c r="I29" i="1"/>
  <c r="K29" i="1"/>
  <c r="J29" i="1"/>
  <c r="K7" i="1" l="1"/>
  <c r="I43" i="1" l="1"/>
  <c r="J41" i="1"/>
  <c r="J17" i="1"/>
  <c r="G44" i="1"/>
  <c r="H44" i="1"/>
  <c r="G39" i="1"/>
  <c r="H39" i="1"/>
  <c r="G36" i="1"/>
  <c r="H36" i="1"/>
  <c r="G14" i="1"/>
  <c r="H14" i="1"/>
  <c r="L6" i="1" l="1"/>
  <c r="G52" i="1"/>
  <c r="H52" i="1"/>
  <c r="K6" i="1"/>
  <c r="L13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2" i="1"/>
  <c r="L31" i="1"/>
  <c r="L30" i="1"/>
  <c r="L28" i="1"/>
  <c r="L27" i="1"/>
  <c r="L26" i="1"/>
  <c r="L25" i="1"/>
  <c r="L24" i="1"/>
  <c r="L23" i="1"/>
  <c r="L22" i="1"/>
  <c r="L21" i="1"/>
  <c r="L19" i="1"/>
  <c r="L18" i="1"/>
  <c r="L17" i="1"/>
  <c r="L16" i="1"/>
  <c r="L15" i="1"/>
  <c r="L14" i="1"/>
  <c r="L12" i="1"/>
  <c r="L11" i="1"/>
  <c r="L9" i="1"/>
  <c r="L8" i="1"/>
  <c r="L7" i="1"/>
  <c r="J51" i="1"/>
  <c r="J50" i="1"/>
  <c r="J49" i="1"/>
  <c r="J48" i="1"/>
  <c r="J47" i="1"/>
  <c r="J46" i="1"/>
  <c r="J45" i="1"/>
  <c r="J43" i="1"/>
  <c r="J42" i="1"/>
  <c r="J40" i="1"/>
  <c r="J38" i="1"/>
  <c r="J34" i="1"/>
  <c r="J32" i="1"/>
  <c r="J31" i="1"/>
  <c r="J28" i="1"/>
  <c r="J27" i="1"/>
  <c r="J26" i="1"/>
  <c r="J25" i="1"/>
  <c r="J23" i="1"/>
  <c r="J22" i="1"/>
  <c r="J16" i="1"/>
  <c r="J15" i="1"/>
  <c r="J13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2" i="1"/>
  <c r="K31" i="1"/>
  <c r="K30" i="1"/>
  <c r="K28" i="1"/>
  <c r="K27" i="1"/>
  <c r="K26" i="1"/>
  <c r="K25" i="1"/>
  <c r="K24" i="1"/>
  <c r="K23" i="1"/>
  <c r="K22" i="1"/>
  <c r="K21" i="1"/>
  <c r="K19" i="1"/>
  <c r="K18" i="1"/>
  <c r="K17" i="1"/>
  <c r="K16" i="1"/>
  <c r="K15" i="1"/>
  <c r="K14" i="1"/>
  <c r="K13" i="1"/>
  <c r="K11" i="1"/>
  <c r="K8" i="1"/>
  <c r="I51" i="1"/>
  <c r="I50" i="1"/>
  <c r="I49" i="1"/>
  <c r="I48" i="1"/>
  <c r="I47" i="1"/>
  <c r="I46" i="1"/>
  <c r="I45" i="1"/>
  <c r="I42" i="1"/>
  <c r="I41" i="1"/>
  <c r="I40" i="1"/>
  <c r="I38" i="1"/>
  <c r="I37" i="1"/>
  <c r="I35" i="1"/>
  <c r="I34" i="1"/>
  <c r="I32" i="1"/>
  <c r="I31" i="1"/>
  <c r="I30" i="1"/>
  <c r="I28" i="1"/>
  <c r="I27" i="1"/>
  <c r="I26" i="1"/>
  <c r="I25" i="1"/>
  <c r="I23" i="1"/>
  <c r="I22" i="1"/>
  <c r="I21" i="1"/>
  <c r="I17" i="1"/>
  <c r="I16" i="1"/>
  <c r="I15" i="1"/>
  <c r="I13" i="1"/>
  <c r="K52" i="1" l="1"/>
  <c r="L52" i="1"/>
  <c r="J6" i="1" l="1"/>
  <c r="I6" i="1"/>
  <c r="J14" i="1"/>
  <c r="I14" i="1"/>
  <c r="J39" i="1"/>
  <c r="I39" i="1"/>
  <c r="I18" i="1"/>
  <c r="J18" i="1"/>
  <c r="I24" i="1"/>
  <c r="J24" i="1"/>
  <c r="I36" i="1"/>
  <c r="J36" i="1"/>
  <c r="I44" i="1"/>
  <c r="J44" i="1"/>
  <c r="I52" i="1" l="1"/>
  <c r="J52" i="1"/>
</calcChain>
</file>

<file path=xl/sharedStrings.xml><?xml version="1.0" encoding="utf-8"?>
<sst xmlns="http://schemas.openxmlformats.org/spreadsheetml/2006/main" count="138" uniqueCount="86">
  <si>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</si>
  <si>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</si>
  <si>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</si>
  <si>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</si>
  <si>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</si>
  <si>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</si>
  <si>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</si>
  <si>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</si>
  <si>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</si>
  <si>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</si>
  <si>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</si>
  <si>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</si>
  <si>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</si>
  <si>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</si>
  <si>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</si>
  <si>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</si>
  <si>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</si>
  <si>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</si>
  <si>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</si>
  <si>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</si>
  <si>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</si>
  <si>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</si>
  <si>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</si>
  <si>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</si>
  <si>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</si>
  <si>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</si>
  <si>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</si>
  <si>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</si>
  <si>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</si>
  <si>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</si>
  <si>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</si>
  <si>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</si>
  <si>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</si>
  <si>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</si>
  <si>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</si>
  <si>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</si>
  <si>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</si>
  <si>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</si>
  <si>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</si>
  <si>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</si>
  <si>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</si>
  <si>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</si>
  <si>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</si>
  <si>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</si>
  <si>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</si>
  <si>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Подраздел</t>
  </si>
  <si>
    <t>Раздел</t>
  </si>
  <si>
    <t>РзПр2</t>
  </si>
  <si>
    <t>РзПр1</t>
  </si>
  <si>
    <t>Отклонение</t>
  </si>
  <si>
    <t>ИТОГО</t>
  </si>
  <si>
    <t xml:space="preserve">План </t>
  </si>
  <si>
    <t>План с учетом
 уточнений</t>
  </si>
  <si>
    <t>Факт</t>
  </si>
  <si>
    <t>сумма</t>
  </si>
  <si>
    <t>%</t>
  </si>
  <si>
    <t>7=6-4</t>
  </si>
  <si>
    <t>8=6/4</t>
  </si>
  <si>
    <t>9=6-5</t>
  </si>
  <si>
    <t>10=6/5</t>
  </si>
  <si>
    <t>Профессиональная подготовка, переподготовка и повышение квалификации</t>
  </si>
  <si>
    <t>рублей</t>
  </si>
  <si>
    <t>Расходы произведены в пределах фактической численности и утвержденных нормативов.</t>
  </si>
  <si>
    <t>-</t>
  </si>
  <si>
    <t xml:space="preserve">Отклонение от плана в связи с финансиирванием под фактическую потребность в соответствии с графиком, отсутствие необходимости привлечения бюджетного кредита, предоставляемого УФК на пополнение остатков средств на едином счете бюджета </t>
  </si>
  <si>
    <t>Водное хозяйство</t>
  </si>
  <si>
    <t>Увеличение объема средств в связи с необходимостью выплаты заработной платы в полном объеме в пределах норматива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бюджетах городских округов и муниципальных районов Оренбургской области, утвержденного постановлением Правительства Оренбургской области от 26.12.2023 года № 1392-пп</t>
  </si>
  <si>
    <t>Причины отклонения факта от первоначального плана, в случае, если отклонение составило 5 и более процентов</t>
  </si>
  <si>
    <t xml:space="preserve">Увеличение объема средств сложилось в связи с увеличением показателя средней заработной платы категории работников, поименованных в «майских» Указах Президента РФ
</t>
  </si>
  <si>
    <t>Увеличение объема средств сложилось в связи с увеличением количества человек, прошедших профессиональную подготовку, переподготовку, а также повысивших свою квалификацию</t>
  </si>
  <si>
    <t>Увеличение объема средств в связи с доведением в течение года МБТ из вышестоящих бюджетов на выполнение мероприятий в рамках молодежной политики</t>
  </si>
  <si>
    <t xml:space="preserve">Увеличение объема средств в связи с доведением в течение года МБТ из вышестоящих бюджетов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</si>
  <si>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Увеличение объема средств в связи с необходимостью выплаты заработной платы в полном объеме в пределах норматива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бюджетах городских округов и муниципальных районов Оренбургской области, утвержденного постановлением Правительства Оренбургской области от 13.12.2022 года № 1364-пп</t>
  </si>
  <si>
    <t>Отклонение факта от первоначального плана в связи с увеличением фианансирования организации пассажирских перевозок в течение 2024 года</t>
  </si>
  <si>
    <t>Отклонение факта от первоначального плана в связи с увеличением фианансирования ремонта автомобильных дорог, замены ламп уличного освещения в течение 2024 года, а также дополнительным финансированием на проведение восстановительных работ по дорогам, пострадавшим от паводка</t>
  </si>
  <si>
    <t xml:space="preserve"> - </t>
  </si>
  <si>
    <t>Расходы произведены в пределах заключенных договоров на содержание и текущий ремонт общего имущества в рамках мероприятий по обеспечению безопасности граждан и снижению уровня преступности на территории города</t>
  </si>
  <si>
    <t>Сведения о фактически произведенных расходах по разделам и подразделам классификации расходов бюджета в сравнении с первоначально утвержденными показателями за 2024 год</t>
  </si>
  <si>
    <t>Отклонение факта от первоначального плана в связи  с выделением из резервного фода МО средств на проведение мероприятий, связанных с ликвидацией последствий весеннего паводка 2024 года</t>
  </si>
  <si>
    <t>Отклонение факта от первоначального плана в связи с оплатой за фактически выполненные объемы услуг по отлову безнадзорных животных</t>
  </si>
  <si>
    <t xml:space="preserve">Отклонение факта от первоначального плана в связи с выделением в течение 2024 года  из областного бюджета  дополнительного финансирования на проведение восстановительных работ по дамбе, пострадавшей в результате весеннего паводка </t>
  </si>
  <si>
    <t>Отклонение факта от первоначального плана в связи с увеличением в течение 2024 года субсидии из областного бюджета на реализацию програмы переселения граждан из аварийного жилищного фонда, а также за счет выделения дополнительного финансирования на проведение восстановительных работ общего имущества МКД, пострадавших от паводка</t>
  </si>
  <si>
    <t>Отклонение факта от первоначального плана в связи с выделением в течение 2024 года  из областного бюджета  дополнительного финансирования на проведение восстановительных работ объектов ЖКХ, пострадавших от паводка</t>
  </si>
  <si>
    <t>Увеличение объема средств сложилось в связи с выделением в течении года дотации из областного бюджета на ремонт Д/С Юбилейный и субсидии из областного бюджета на обустройство спортивной площадки для игры в мини-футбол</t>
  </si>
  <si>
    <t xml:space="preserve">
Средства перераспределены под фактическую потребность на проведение мероприятий, связанных с ликвидацией последствий весеннего паводка 2024 года</t>
  </si>
  <si>
    <t>Увеличение объема средств сложилось в связи дополнительными расходами на функционирование муниципальных учреждений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</si>
</sst>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;;"/>
    <numFmt numFmtId="166" formatCode="00"/>
    <numFmt numFmtId="167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167" fontId="3" fillId="0" borderId="3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3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/>
      <protection locked="0"/>
    </xf>
    <xf numFmtId="0" fontId="2" fillId="0" borderId="4" xfId="1" applyFont="1" applyBorder="1" applyAlignment="1" applyProtection="1">
      <alignment horizontal="center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6" fontId="2" fillId="4" borderId="3" xfId="1" applyNumberFormat="1" applyFont="1" applyFill="1" applyBorder="1" applyAlignment="1" applyProtection="1">
      <alignment horizontal="center"/>
      <protection locked="0"/>
    </xf>
    <xf numFmtId="165" fontId="2" fillId="4" borderId="3" xfId="1" applyNumberFormat="1" applyFont="1" applyFill="1" applyBorder="1" applyAlignment="1" applyProtection="1">
      <alignment horizontal="center"/>
      <protection locked="0"/>
    </xf>
    <xf numFmtId="165" fontId="2" fillId="4" borderId="3" xfId="1" applyNumberFormat="1" applyFont="1" applyFill="1" applyBorder="1" applyAlignment="1" applyProtection="1">
      <alignment horizontal="left" wrapText="1"/>
      <protection locked="0"/>
    </xf>
    <xf numFmtId="4" fontId="2" fillId="4" borderId="3" xfId="1" applyNumberFormat="1" applyFont="1" applyFill="1" applyBorder="1" applyAlignment="1" applyProtection="1">
      <alignment horizontal="center" wrapText="1"/>
      <protection locked="0"/>
    </xf>
    <xf numFmtId="167" fontId="2" fillId="4" borderId="3" xfId="1" applyNumberFormat="1" applyFont="1" applyFill="1" applyBorder="1" applyAlignment="1" applyProtection="1">
      <alignment horizontal="center"/>
      <protection locked="0"/>
    </xf>
    <xf numFmtId="10" fontId="2" fillId="4" borderId="3" xfId="1" applyNumberFormat="1" applyFont="1" applyFill="1" applyBorder="1" applyAlignment="1" applyProtection="1">
      <alignment horizontal="center"/>
      <protection locked="0"/>
    </xf>
    <xf numFmtId="167" fontId="3" fillId="4" borderId="3" xfId="1" applyNumberFormat="1" applyFont="1" applyFill="1" applyBorder="1" applyProtection="1">
      <protection locked="0"/>
    </xf>
    <xf numFmtId="0" fontId="3" fillId="2" borderId="7" xfId="1" applyFont="1" applyFill="1" applyBorder="1" applyAlignment="1" applyProtection="1">
      <alignment horizontal="left" vertical="center" wrapText="1"/>
      <protection locked="0"/>
    </xf>
    <xf numFmtId="0" fontId="3" fillId="2" borderId="6" xfId="1" applyFont="1" applyFill="1" applyBorder="1" applyAlignment="1" applyProtection="1">
      <alignment horizontal="left" vertical="center" wrapText="1"/>
      <protection locked="0"/>
    </xf>
    <xf numFmtId="166" fontId="3" fillId="2" borderId="3" xfId="1" applyNumberFormat="1" applyFont="1" applyFill="1" applyBorder="1" applyAlignment="1" applyProtection="1">
      <alignment horizontal="center"/>
      <protection locked="0"/>
    </xf>
    <xf numFmtId="165" fontId="3" fillId="2" borderId="3" xfId="1" applyNumberFormat="1" applyFont="1" applyFill="1" applyBorder="1" applyAlignment="1" applyProtection="1">
      <alignment horizontal="center"/>
      <protection locked="0"/>
    </xf>
    <xf numFmtId="165" fontId="3" fillId="2" borderId="3" xfId="1" applyNumberFormat="1" applyFont="1" applyFill="1" applyBorder="1" applyAlignment="1" applyProtection="1">
      <alignment horizontal="left" wrapText="1"/>
      <protection locked="0"/>
    </xf>
    <xf numFmtId="4" fontId="3" fillId="2" borderId="3" xfId="1" applyNumberFormat="1" applyFont="1" applyFill="1" applyBorder="1" applyAlignment="1" applyProtection="1">
      <alignment horizontal="center" wrapText="1"/>
      <protection locked="0"/>
    </xf>
    <xf numFmtId="164" fontId="3" fillId="2" borderId="3" xfId="1" applyNumberFormat="1" applyFont="1" applyFill="1" applyBorder="1" applyAlignment="1" applyProtection="1">
      <alignment horizontal="center"/>
      <protection locked="0"/>
    </xf>
    <xf numFmtId="10" fontId="3" fillId="0" borderId="3" xfId="1" applyNumberFormat="1" applyFont="1" applyBorder="1" applyAlignment="1" applyProtection="1">
      <alignment horizontal="center"/>
      <protection locked="0"/>
    </xf>
    <xf numFmtId="167" fontId="3" fillId="3" borderId="3" xfId="1" applyNumberFormat="1" applyFont="1" applyFill="1" applyBorder="1" applyAlignment="1" applyProtection="1">
      <alignment wrapText="1"/>
      <protection locked="0"/>
    </xf>
    <xf numFmtId="4" fontId="3" fillId="0" borderId="0" xfId="1" applyNumberFormat="1" applyFont="1" applyProtection="1">
      <protection locked="0"/>
    </xf>
    <xf numFmtId="167" fontId="3" fillId="0" borderId="3" xfId="1" applyNumberFormat="1" applyFont="1" applyBorder="1" applyAlignment="1" applyProtection="1">
      <alignment wrapText="1"/>
      <protection locked="0"/>
    </xf>
    <xf numFmtId="166" fontId="2" fillId="5" borderId="3" xfId="1" applyNumberFormat="1" applyFont="1" applyFill="1" applyBorder="1" applyAlignment="1" applyProtection="1">
      <alignment horizontal="center"/>
      <protection locked="0"/>
    </xf>
    <xf numFmtId="165" fontId="2" fillId="5" borderId="3" xfId="1" applyNumberFormat="1" applyFont="1" applyFill="1" applyBorder="1" applyAlignment="1" applyProtection="1">
      <alignment horizontal="center"/>
      <protection locked="0"/>
    </xf>
    <xf numFmtId="165" fontId="2" fillId="5" borderId="3" xfId="1" applyNumberFormat="1" applyFont="1" applyFill="1" applyBorder="1" applyAlignment="1" applyProtection="1">
      <alignment horizontal="left" wrapText="1"/>
      <protection locked="0"/>
    </xf>
    <xf numFmtId="4" fontId="2" fillId="5" borderId="3" xfId="1" applyNumberFormat="1" applyFont="1" applyFill="1" applyBorder="1" applyAlignment="1" applyProtection="1">
      <alignment horizontal="center" wrapText="1"/>
      <protection locked="0"/>
    </xf>
    <xf numFmtId="167" fontId="2" fillId="5" borderId="3" xfId="1" applyNumberFormat="1" applyFont="1" applyFill="1" applyBorder="1" applyAlignment="1" applyProtection="1">
      <alignment horizontal="center"/>
      <protection locked="0"/>
    </xf>
    <xf numFmtId="10" fontId="2" fillId="5" borderId="3" xfId="1" applyNumberFormat="1" applyFont="1" applyFill="1" applyBorder="1" applyAlignment="1" applyProtection="1">
      <alignment horizontal="center"/>
      <protection locked="0"/>
    </xf>
    <xf numFmtId="167" fontId="3" fillId="5" borderId="3" xfId="1" applyNumberFormat="1" applyFont="1" applyFill="1" applyBorder="1" applyAlignment="1" applyProtection="1">
      <alignment wrapText="1"/>
      <protection locked="0"/>
    </xf>
    <xf numFmtId="166" fontId="2" fillId="8" borderId="3" xfId="1" applyNumberFormat="1" applyFont="1" applyFill="1" applyBorder="1" applyAlignment="1" applyProtection="1">
      <alignment horizontal="center"/>
      <protection locked="0"/>
    </xf>
    <xf numFmtId="165" fontId="2" fillId="8" borderId="3" xfId="1" applyNumberFormat="1" applyFont="1" applyFill="1" applyBorder="1" applyAlignment="1" applyProtection="1">
      <alignment horizontal="center"/>
      <protection locked="0"/>
    </xf>
    <xf numFmtId="165" fontId="2" fillId="8" borderId="3" xfId="1" applyNumberFormat="1" applyFont="1" applyFill="1" applyBorder="1" applyAlignment="1" applyProtection="1">
      <alignment horizontal="left" wrapText="1"/>
      <protection locked="0"/>
    </xf>
    <xf numFmtId="4" fontId="2" fillId="8" borderId="3" xfId="1" applyNumberFormat="1" applyFont="1" applyFill="1" applyBorder="1" applyAlignment="1" applyProtection="1">
      <alignment horizontal="center" wrapText="1"/>
      <protection locked="0"/>
    </xf>
    <xf numFmtId="167" fontId="2" fillId="8" borderId="3" xfId="1" applyNumberFormat="1" applyFont="1" applyFill="1" applyBorder="1" applyAlignment="1" applyProtection="1">
      <alignment horizontal="center"/>
      <protection locked="0"/>
    </xf>
    <xf numFmtId="10" fontId="2" fillId="8" borderId="3" xfId="1" applyNumberFormat="1" applyFont="1" applyFill="1" applyBorder="1" applyAlignment="1" applyProtection="1">
      <alignment horizontal="center"/>
      <protection locked="0"/>
    </xf>
    <xf numFmtId="167" fontId="2" fillId="8" borderId="3" xfId="1" applyNumberFormat="1" applyFont="1" applyFill="1" applyBorder="1" applyAlignment="1" applyProtection="1">
      <alignment wrapText="1"/>
      <protection locked="0"/>
    </xf>
    <xf numFmtId="166" fontId="2" fillId="6" borderId="3" xfId="1" applyNumberFormat="1" applyFont="1" applyFill="1" applyBorder="1" applyAlignment="1" applyProtection="1">
      <alignment horizontal="center"/>
      <protection locked="0"/>
    </xf>
    <xf numFmtId="165" fontId="2" fillId="6" borderId="3" xfId="1" applyNumberFormat="1" applyFont="1" applyFill="1" applyBorder="1" applyAlignment="1" applyProtection="1">
      <alignment horizontal="center"/>
      <protection locked="0"/>
    </xf>
    <xf numFmtId="165" fontId="2" fillId="6" borderId="3" xfId="1" applyNumberFormat="1" applyFont="1" applyFill="1" applyBorder="1" applyAlignment="1" applyProtection="1">
      <alignment horizontal="left" wrapText="1"/>
      <protection locked="0"/>
    </xf>
    <xf numFmtId="4" fontId="2" fillId="6" borderId="3" xfId="1" applyNumberFormat="1" applyFont="1" applyFill="1" applyBorder="1" applyAlignment="1" applyProtection="1">
      <alignment horizontal="center" wrapText="1"/>
      <protection locked="0"/>
    </xf>
    <xf numFmtId="167" fontId="2" fillId="6" borderId="3" xfId="1" applyNumberFormat="1" applyFont="1" applyFill="1" applyBorder="1" applyAlignment="1" applyProtection="1">
      <alignment horizontal="center"/>
      <protection locked="0"/>
    </xf>
    <xf numFmtId="10" fontId="2" fillId="6" borderId="3" xfId="1" applyNumberFormat="1" applyFont="1" applyFill="1" applyBorder="1" applyAlignment="1" applyProtection="1">
      <alignment horizontal="center"/>
      <protection locked="0"/>
    </xf>
    <xf numFmtId="167" fontId="2" fillId="6" borderId="3" xfId="1" applyNumberFormat="1" applyFont="1" applyFill="1" applyBorder="1" applyAlignment="1" applyProtection="1">
      <alignment wrapText="1"/>
      <protection locked="0"/>
    </xf>
    <xf numFmtId="167" fontId="2" fillId="4" borderId="3" xfId="1" applyNumberFormat="1" applyFont="1" applyFill="1" applyBorder="1" applyAlignment="1" applyProtection="1">
      <alignment wrapText="1"/>
      <protection locked="0"/>
    </xf>
    <xf numFmtId="166" fontId="2" fillId="7" borderId="3" xfId="1" applyNumberFormat="1" applyFont="1" applyFill="1" applyBorder="1" applyAlignment="1" applyProtection="1">
      <alignment horizontal="center"/>
      <protection locked="0"/>
    </xf>
    <xf numFmtId="165" fontId="2" fillId="7" borderId="3" xfId="1" applyNumberFormat="1" applyFont="1" applyFill="1" applyBorder="1" applyAlignment="1" applyProtection="1">
      <alignment horizontal="center"/>
      <protection locked="0"/>
    </xf>
    <xf numFmtId="165" fontId="2" fillId="7" borderId="3" xfId="1" applyNumberFormat="1" applyFont="1" applyFill="1" applyBorder="1" applyAlignment="1" applyProtection="1">
      <alignment horizontal="left" wrapText="1"/>
      <protection locked="0"/>
    </xf>
    <xf numFmtId="4" fontId="2" fillId="7" borderId="3" xfId="1" applyNumberFormat="1" applyFont="1" applyFill="1" applyBorder="1" applyAlignment="1" applyProtection="1">
      <alignment horizontal="center" wrapText="1"/>
      <protection locked="0"/>
    </xf>
    <xf numFmtId="167" fontId="2" fillId="7" borderId="3" xfId="1" applyNumberFormat="1" applyFont="1" applyFill="1" applyBorder="1" applyAlignment="1" applyProtection="1">
      <alignment horizontal="center"/>
      <protection locked="0"/>
    </xf>
    <xf numFmtId="10" fontId="2" fillId="7" borderId="3" xfId="1" applyNumberFormat="1" applyFont="1" applyFill="1" applyBorder="1" applyAlignment="1" applyProtection="1">
      <alignment horizontal="center"/>
      <protection locked="0"/>
    </xf>
    <xf numFmtId="167" fontId="2" fillId="7" borderId="3" xfId="1" applyNumberFormat="1" applyFont="1" applyFill="1" applyBorder="1" applyAlignment="1" applyProtection="1">
      <alignment wrapText="1"/>
      <protection locked="0"/>
    </xf>
    <xf numFmtId="0" fontId="2" fillId="0" borderId="2" xfId="1" applyFont="1" applyBorder="1" applyAlignment="1" applyProtection="1">
      <alignment horizontal="right" vertical="center"/>
      <protection locked="0"/>
    </xf>
    <xf numFmtId="0" fontId="2" fillId="0" borderId="1" xfId="1" applyFont="1" applyBorder="1" applyAlignment="1" applyProtection="1">
      <alignment horizontal="right" vertical="center"/>
      <protection locked="0"/>
    </xf>
    <xf numFmtId="0" fontId="3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6" fontId="2" fillId="9" borderId="3" xfId="1" applyNumberFormat="1" applyFont="1" applyFill="1" applyBorder="1" applyAlignment="1" applyProtection="1">
      <alignment horizontal="center"/>
      <protection locked="0"/>
    </xf>
    <xf numFmtId="165" fontId="2" fillId="9" borderId="3" xfId="1" applyNumberFormat="1" applyFont="1" applyFill="1" applyBorder="1" applyAlignment="1" applyProtection="1">
      <alignment horizontal="center"/>
      <protection locked="0"/>
    </xf>
    <xf numFmtId="165" fontId="2" fillId="9" borderId="3" xfId="1" applyNumberFormat="1" applyFont="1" applyFill="1" applyBorder="1" applyAlignment="1" applyProtection="1">
      <alignment horizontal="left" wrapText="1"/>
      <protection locked="0"/>
    </xf>
    <xf numFmtId="4" fontId="2" fillId="9" borderId="3" xfId="1" applyNumberFormat="1" applyFont="1" applyFill="1" applyBorder="1" applyAlignment="1" applyProtection="1">
      <alignment horizontal="center" wrapText="1"/>
      <protection locked="0"/>
    </xf>
    <xf numFmtId="10" fontId="2" fillId="9" borderId="3" xfId="1" applyNumberFormat="1" applyFont="1" applyFill="1" applyBorder="1" applyAlignment="1" applyProtection="1">
      <alignment horizontal="center"/>
      <protection locked="0"/>
    </xf>
    <xf numFmtId="167" fontId="2" fillId="9" borderId="3" xfId="1" applyNumberFormat="1" applyFont="1" applyFill="1" applyBorder="1" applyAlignment="1" applyProtection="1">
      <alignment wrapText="1"/>
      <protection locked="0"/>
    </xf>
    <xf numFmtId="166" fontId="2" fillId="10" borderId="3" xfId="1" applyNumberFormat="1" applyFont="1" applyFill="1" applyBorder="1" applyAlignment="1" applyProtection="1">
      <alignment horizontal="center"/>
      <protection locked="0"/>
    </xf>
    <xf numFmtId="165" fontId="2" fillId="10" borderId="3" xfId="1" applyNumberFormat="1" applyFont="1" applyFill="1" applyBorder="1" applyAlignment="1" applyProtection="1">
      <alignment horizontal="center"/>
      <protection locked="0"/>
    </xf>
    <xf numFmtId="165" fontId="2" fillId="10" borderId="3" xfId="1" applyNumberFormat="1" applyFont="1" applyFill="1" applyBorder="1" applyAlignment="1" applyProtection="1">
      <alignment horizontal="left" wrapText="1"/>
      <protection locked="0"/>
    </xf>
    <xf numFmtId="4" fontId="2" fillId="10" borderId="3" xfId="1" applyNumberFormat="1" applyFont="1" applyFill="1" applyBorder="1" applyAlignment="1" applyProtection="1">
      <alignment horizontal="center" wrapText="1"/>
      <protection locked="0"/>
    </xf>
    <xf numFmtId="167" fontId="2" fillId="10" borderId="3" xfId="1" applyNumberFormat="1" applyFont="1" applyFill="1" applyBorder="1" applyAlignment="1" applyProtection="1">
      <alignment horizontal="center"/>
      <protection locked="0"/>
    </xf>
    <xf numFmtId="10" fontId="2" fillId="10" borderId="3" xfId="1" applyNumberFormat="1" applyFont="1" applyFill="1" applyBorder="1" applyAlignment="1" applyProtection="1">
      <alignment horizontal="center"/>
      <protection locked="0"/>
    </xf>
    <xf numFmtId="167" fontId="2" fillId="10" borderId="3" xfId="1" applyNumberFormat="1" applyFont="1" applyFill="1" applyBorder="1" applyAlignment="1" applyProtection="1">
      <alignment wrapText="1"/>
      <protection locked="0"/>
    </xf>
    <xf numFmtId="166" fontId="2" fillId="11" borderId="3" xfId="1" applyNumberFormat="1" applyFont="1" applyFill="1" applyBorder="1" applyAlignment="1" applyProtection="1">
      <alignment horizontal="center"/>
      <protection locked="0"/>
    </xf>
    <xf numFmtId="165" fontId="2" fillId="11" borderId="3" xfId="1" applyNumberFormat="1" applyFont="1" applyFill="1" applyBorder="1" applyAlignment="1" applyProtection="1">
      <alignment horizontal="center"/>
      <protection locked="0"/>
    </xf>
    <xf numFmtId="165" fontId="2" fillId="11" borderId="3" xfId="1" applyNumberFormat="1" applyFont="1" applyFill="1" applyBorder="1" applyAlignment="1" applyProtection="1">
      <alignment horizontal="left" wrapText="1"/>
      <protection locked="0"/>
    </xf>
    <xf numFmtId="4" fontId="2" fillId="11" borderId="3" xfId="1" applyNumberFormat="1" applyFont="1" applyFill="1" applyBorder="1" applyAlignment="1" applyProtection="1">
      <alignment horizontal="center" wrapText="1"/>
      <protection locked="0"/>
    </xf>
    <xf numFmtId="167" fontId="2" fillId="11" borderId="3" xfId="1" applyNumberFormat="1" applyFont="1" applyFill="1" applyBorder="1" applyAlignment="1" applyProtection="1">
      <alignment horizontal="center"/>
      <protection locked="0"/>
    </xf>
    <xf numFmtId="10" fontId="2" fillId="11" borderId="3" xfId="1" applyNumberFormat="1" applyFont="1" applyFill="1" applyBorder="1" applyAlignment="1" applyProtection="1">
      <alignment horizontal="center"/>
      <protection locked="0"/>
    </xf>
    <xf numFmtId="167" fontId="2" fillId="11" borderId="3" xfId="1" applyNumberFormat="1" applyFont="1" applyFill="1" applyBorder="1" applyAlignment="1" applyProtection="1">
      <alignment wrapText="1"/>
      <protection locked="0"/>
    </xf>
    <xf numFmtId="166" fontId="2" fillId="12" borderId="3" xfId="1" applyNumberFormat="1" applyFont="1" applyFill="1" applyBorder="1" applyAlignment="1" applyProtection="1">
      <alignment horizontal="center"/>
      <protection locked="0"/>
    </xf>
    <xf numFmtId="165" fontId="2" fillId="12" borderId="3" xfId="1" applyNumberFormat="1" applyFont="1" applyFill="1" applyBorder="1" applyAlignment="1" applyProtection="1">
      <alignment horizontal="center"/>
      <protection locked="0"/>
    </xf>
    <xf numFmtId="10" fontId="2" fillId="12" borderId="3" xfId="1" applyNumberFormat="1" applyFont="1" applyFill="1" applyBorder="1" applyAlignment="1" applyProtection="1">
      <alignment horizontal="center"/>
      <protection locked="0"/>
    </xf>
    <xf numFmtId="167" fontId="2" fillId="12" borderId="3" xfId="1" applyNumberFormat="1" applyFont="1" applyFill="1" applyBorder="1" applyAlignment="1" applyProtection="1">
      <alignment wrapText="1"/>
      <protection locked="0"/>
    </xf>
    <xf numFmtId="0" fontId="2" fillId="13" borderId="3" xfId="1" applyFont="1" applyFill="1" applyBorder="1" applyAlignment="1" applyProtection="1">
      <alignment horizontal="right" vertical="center"/>
      <protection locked="0"/>
    </xf>
    <xf numFmtId="0" fontId="2" fillId="13" borderId="3" xfId="1" applyFont="1" applyFill="1" applyBorder="1" applyAlignment="1" applyProtection="1">
      <alignment horizontal="center"/>
      <protection locked="0"/>
    </xf>
    <xf numFmtId="4" fontId="2" fillId="13" borderId="3" xfId="1" applyNumberFormat="1" applyFont="1" applyFill="1" applyBorder="1" applyAlignment="1" applyProtection="1">
      <alignment horizontal="center"/>
      <protection locked="0"/>
    </xf>
    <xf numFmtId="167" fontId="2" fillId="13" borderId="3" xfId="1" applyNumberFormat="1" applyFont="1" applyFill="1" applyBorder="1" applyAlignment="1" applyProtection="1">
      <alignment horizontal="center"/>
      <protection locked="0"/>
    </xf>
    <xf numFmtId="10" fontId="2" fillId="13" borderId="3" xfId="1" applyNumberFormat="1" applyFont="1" applyFill="1" applyBorder="1" applyAlignment="1" applyProtection="1">
      <alignment horizontal="center"/>
      <protection locked="0"/>
    </xf>
    <xf numFmtId="167" fontId="2" fillId="13" borderId="3" xfId="1" applyNumberFormat="1" applyFont="1" applyFill="1" applyBorder="1" applyAlignment="1" applyProtection="1">
      <alignment wrapText="1"/>
      <protection locked="0"/>
    </xf>
    <xf numFmtId="0" fontId="3" fillId="3" borderId="0" xfId="1" applyFont="1" applyFill="1" applyProtection="1">
      <protection locked="0"/>
    </xf>
    <xf numFmtId="4" fontId="3" fillId="3" borderId="0" xfId="1" applyNumberFormat="1" applyFont="1" applyFill="1" applyProtection="1">
      <protection locked="0"/>
    </xf>
    <xf numFmtId="167" fontId="3" fillId="3" borderId="3" xfId="1" applyNumberFormat="1" applyFont="1" applyFill="1" applyBorder="1" applyAlignment="1" applyProtection="1">
      <alignment horizontal="left" wrapText="1"/>
      <protection locked="0"/>
    </xf>
    <xf numFmtId="166" fontId="3" fillId="0" borderId="3" xfId="1" applyNumberFormat="1" applyFont="1" applyBorder="1" applyAlignment="1" applyProtection="1">
      <alignment horizontal="center"/>
      <protection locked="0"/>
    </xf>
    <xf numFmtId="165" fontId="3" fillId="0" borderId="3" xfId="1" applyNumberFormat="1" applyFont="1" applyBorder="1" applyAlignment="1" applyProtection="1">
      <alignment horizontal="center"/>
      <protection locked="0"/>
    </xf>
    <xf numFmtId="165" fontId="3" fillId="0" borderId="3" xfId="1" applyNumberFormat="1" applyFont="1" applyBorder="1" applyAlignment="1" applyProtection="1">
      <alignment horizontal="left" wrapText="1"/>
      <protection locked="0"/>
    </xf>
    <xf numFmtId="4" fontId="3" fillId="0" borderId="3" xfId="1" applyNumberFormat="1" applyFont="1" applyBorder="1" applyAlignment="1" applyProtection="1">
      <alignment horizontal="center" wrapText="1"/>
      <protection locked="0"/>
    </xf>
    <xf numFmtId="4" fontId="2" fillId="3" borderId="3" xfId="1" applyNumberFormat="1" applyFont="1" applyFill="1" applyBorder="1" applyAlignment="1" applyProtection="1">
      <alignment horizontal="center" wrapText="1"/>
      <protection locked="0"/>
    </xf>
    <xf numFmtId="4" fontId="3" fillId="3" borderId="3" xfId="1" applyNumberFormat="1" applyFont="1" applyFill="1" applyBorder="1" applyAlignment="1" applyProtection="1">
      <alignment horizontal="center" wrapText="1"/>
      <protection locked="0"/>
    </xf>
    <xf numFmtId="4" fontId="2" fillId="3" borderId="3" xfId="1" applyNumberFormat="1" applyFont="1" applyFill="1" applyBorder="1" applyAlignment="1" applyProtection="1">
      <alignment horizontal="center"/>
      <protection locked="0"/>
    </xf>
    <xf numFmtId="0" fontId="3" fillId="3" borderId="0" xfId="1" applyFont="1" applyFill="1" applyAlignment="1" applyProtection="1">
      <alignment horizontal="center"/>
      <protection locked="0"/>
    </xf>
    <xf numFmtId="0" fontId="3" fillId="3" borderId="0" xfId="1" applyFont="1" applyFill="1" applyAlignment="1" applyProtection="1">
      <alignment wrapText="1"/>
      <protection locked="0"/>
    </xf>
    <xf numFmtId="164" fontId="3" fillId="3" borderId="3" xfId="1" applyNumberFormat="1" applyFont="1" applyFill="1" applyBorder="1" applyAlignment="1" applyProtection="1">
      <alignment horizontal="center"/>
      <protection locked="0"/>
    </xf>
    <xf numFmtId="164" fontId="2" fillId="3" borderId="3" xfId="1" applyNumberFormat="1" applyFont="1" applyFill="1" applyBorder="1" applyAlignment="1" applyProtection="1">
      <alignment horizontal="center"/>
      <protection locked="0"/>
    </xf>
    <xf numFmtId="0" fontId="2" fillId="3" borderId="3" xfId="1" applyFont="1" applyFill="1" applyBorder="1" applyAlignment="1" applyProtection="1">
      <alignment horizontal="center" vertical="center"/>
      <protection locked="0"/>
    </xf>
    <xf numFmtId="0" fontId="2" fillId="3" borderId="3" xfId="1" applyFont="1" applyFill="1" applyBorder="1" applyAlignment="1" applyProtection="1">
      <alignment horizontal="center" vertical="center" wrapText="1"/>
      <protection locked="0"/>
    </xf>
    <xf numFmtId="10" fontId="3" fillId="3" borderId="3" xfId="1" applyNumberFormat="1" applyFont="1" applyFill="1" applyBorder="1" applyAlignment="1" applyProtection="1">
      <alignment horizontal="center"/>
      <protection locked="0"/>
    </xf>
    <xf numFmtId="165" fontId="2" fillId="14" borderId="3" xfId="1" applyNumberFormat="1" applyFont="1" applyFill="1" applyBorder="1" applyAlignment="1" applyProtection="1">
      <alignment horizontal="left" wrapText="1"/>
      <protection locked="0"/>
    </xf>
    <xf numFmtId="10" fontId="2" fillId="14" borderId="3" xfId="1" applyNumberFormat="1" applyFont="1" applyFill="1" applyBorder="1" applyAlignment="1" applyProtection="1">
      <alignment horizontal="center"/>
      <protection locked="0"/>
    </xf>
    <xf numFmtId="164" fontId="2" fillId="8" borderId="3" xfId="1" applyNumberFormat="1" applyFont="1" applyFill="1" applyBorder="1" applyAlignment="1" applyProtection="1">
      <alignment horizontal="center"/>
      <protection locked="0"/>
    </xf>
    <xf numFmtId="4" fontId="3" fillId="3" borderId="3" xfId="1" applyNumberFormat="1" applyFont="1" applyFill="1" applyBorder="1" applyAlignment="1" applyProtection="1">
      <alignment horizontal="center"/>
      <protection locked="0"/>
    </xf>
    <xf numFmtId="4" fontId="3" fillId="0" borderId="3" xfId="1" applyNumberFormat="1" applyFont="1" applyBorder="1" applyAlignment="1" applyProtection="1">
      <alignment horizontal="center"/>
      <protection locked="0"/>
    </xf>
    <xf numFmtId="4" fontId="2" fillId="14" borderId="3" xfId="1" applyNumberFormat="1" applyFont="1" applyFill="1" applyBorder="1" applyAlignment="1" applyProtection="1">
      <alignment horizontal="center"/>
      <protection locked="0"/>
    </xf>
    <xf numFmtId="4" fontId="2" fillId="12" borderId="3" xfId="1" applyNumberFormat="1" applyFont="1" applyFill="1" applyBorder="1" applyAlignment="1" applyProtection="1">
      <alignment horizontal="center"/>
      <protection locked="0"/>
    </xf>
    <xf numFmtId="4" fontId="3" fillId="2" borderId="3" xfId="1" applyNumberFormat="1" applyFont="1" applyFill="1" applyBorder="1" applyAlignment="1" applyProtection="1">
      <alignment horizontal="center"/>
      <protection locked="0"/>
    </xf>
    <xf numFmtId="4" fontId="2" fillId="9" borderId="3" xfId="1" applyNumberFormat="1" applyFont="1" applyFill="1" applyBorder="1" applyAlignment="1" applyProtection="1">
      <alignment horizontal="center"/>
      <protection locked="0"/>
    </xf>
    <xf numFmtId="4" fontId="2" fillId="14" borderId="3" xfId="1" applyNumberFormat="1" applyFont="1" applyFill="1" applyBorder="1" applyAlignment="1" applyProtection="1">
      <alignment wrapText="1"/>
      <protection locked="0"/>
    </xf>
    <xf numFmtId="4" fontId="2" fillId="9" borderId="3" xfId="1" applyNumberFormat="1" applyFont="1" applyFill="1" applyBorder="1" applyAlignment="1" applyProtection="1">
      <alignment wrapText="1"/>
      <protection locked="0"/>
    </xf>
    <xf numFmtId="0" fontId="3" fillId="13" borderId="3" xfId="1" applyFont="1" applyFill="1" applyBorder="1" applyAlignment="1" applyProtection="1">
      <alignment wrapText="1"/>
      <protection locked="0"/>
    </xf>
    <xf numFmtId="4" fontId="2" fillId="13" borderId="3" xfId="1" applyNumberFormat="1" applyFont="1" applyFill="1" applyBorder="1" applyAlignment="1" applyProtection="1">
      <alignment wrapText="1"/>
      <protection locked="0"/>
    </xf>
    <xf numFmtId="3" fontId="2" fillId="3" borderId="3" xfId="1" applyNumberFormat="1" applyFont="1" applyFill="1" applyBorder="1" applyAlignment="1" applyProtection="1">
      <alignment horizontal="center" wrapText="1"/>
      <protection locked="0"/>
    </xf>
    <xf numFmtId="4" fontId="3" fillId="3" borderId="0" xfId="1" applyNumberFormat="1" applyFont="1" applyFill="1" applyAlignment="1" applyProtection="1">
      <alignment horizontal="center" wrapText="1"/>
      <protection locked="0"/>
    </xf>
    <xf numFmtId="0" fontId="2" fillId="3" borderId="0" xfId="1" applyFont="1" applyFill="1" applyAlignment="1" applyProtection="1">
      <alignment horizontal="center" vertical="center"/>
      <protection locked="0"/>
    </xf>
    <xf numFmtId="167" fontId="3" fillId="0" borderId="3" xfId="1" applyNumberFormat="1" applyFont="1" applyFill="1" applyBorder="1" applyAlignment="1" applyProtection="1">
      <alignment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4" fillId="3" borderId="0" xfId="1" applyFont="1" applyFill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horizontal="center" vertical="center"/>
      <protection locked="0"/>
    </xf>
    <xf numFmtId="0" fontId="2" fillId="3" borderId="3" xfId="1" applyFont="1" applyFill="1" applyBorder="1" applyAlignment="1" applyProtection="1">
      <alignment horizontal="center" vertical="center"/>
      <protection locked="0"/>
    </xf>
    <xf numFmtId="0" fontId="2" fillId="0" borderId="13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0" fontId="2" fillId="0" borderId="13" xfId="1" applyFont="1" applyBorder="1" applyAlignment="1" applyProtection="1">
      <alignment horizontal="center" vertical="center" wrapText="1"/>
      <protection locked="0"/>
    </xf>
    <xf numFmtId="0" fontId="2" fillId="0" borderId="11" xfId="1" applyFont="1" applyBorder="1" applyAlignment="1" applyProtection="1">
      <alignment horizontal="center" vertical="center" wrapText="1"/>
      <protection locked="0"/>
    </xf>
    <xf numFmtId="4" fontId="3" fillId="3" borderId="3" xfId="1" applyNumberFormat="1" applyFont="1" applyFill="1" applyBorder="1" applyAlignment="1" applyProtection="1">
      <alignment horizontal="center" wrapText="1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wrapText="1"/>
      <protection locked="0"/>
    </xf>
    <xf numFmtId="0" fontId="3" fillId="3" borderId="0" xfId="1" applyFont="1" applyFill="1" applyAlignment="1" applyProtection="1">
      <alignment wrapText="1"/>
      <protection locked="0"/>
    </xf>
    <xf numFmtId="0" fontId="2" fillId="2" borderId="9" xfId="1" applyFont="1" applyFill="1" applyBorder="1" applyAlignment="1" applyProtection="1">
      <alignment horizontal="left" vertical="center" wrapText="1"/>
      <protection locked="0"/>
    </xf>
    <xf numFmtId="0" fontId="2" fillId="2" borderId="8" xfId="1" applyFont="1" applyFill="1" applyBorder="1" applyAlignment="1" applyProtection="1">
      <alignment horizontal="left" vertical="center" wrapText="1"/>
      <protection locked="0"/>
    </xf>
    <xf numFmtId="0" fontId="2" fillId="2" borderId="7" xfId="1" applyFont="1" applyFill="1" applyBorder="1" applyAlignment="1" applyProtection="1">
      <alignment horizontal="left" vertical="center" wrapText="1"/>
      <protection locked="0"/>
    </xf>
    <xf numFmtId="0" fontId="2" fillId="2" borderId="6" xfId="1" applyFont="1" applyFill="1" applyBorder="1" applyAlignment="1" applyProtection="1">
      <alignment horizontal="left" vertical="center" wrapText="1"/>
      <protection locked="0"/>
    </xf>
    <xf numFmtId="0" fontId="3" fillId="2" borderId="7" xfId="1" applyFont="1" applyFill="1" applyBorder="1" applyAlignment="1" applyProtection="1">
      <alignment horizontal="left" vertical="center" wrapText="1"/>
      <protection locked="0"/>
    </xf>
    <xf numFmtId="0" fontId="3" fillId="2" borderId="6" xfId="1" applyFont="1" applyFill="1" applyBorder="1" applyAlignment="1" applyProtection="1">
      <alignment horizontal="left" vertical="center" wrapText="1"/>
      <protection locked="0"/>
    </xf>
    <xf numFmtId="0" fontId="3" fillId="2" borderId="12" xfId="1" applyFont="1" applyFill="1" applyBorder="1" applyAlignment="1" applyProtection="1">
      <alignment horizontal="left" vertical="center" wrapText="1"/>
      <protection locked="0"/>
    </xf>
    <xf numFmtId="0" fontId="3" fillId="0" borderId="7" xfId="1" applyFont="1" applyBorder="1" applyAlignment="1" applyProtection="1">
      <alignment horizontal="left" vertical="center" wrapText="1"/>
      <protection locked="0"/>
    </xf>
    <xf numFmtId="0" fontId="3" fillId="0" borderId="6" xfId="1" applyFont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horizontal="left" vertical="center" wrapText="1"/>
      <protection locked="0"/>
    </xf>
    <xf numFmtId="0" fontId="3" fillId="2" borderId="2" xfId="1" applyFont="1" applyFill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6" Type="http://schemas.openxmlformats.org/officeDocument/2006/relationships/revisionLog" Target="revisionLog4.xml"/><Relationship Id="rId78" Type="http://schemas.openxmlformats.org/officeDocument/2006/relationships/revisionLog" Target="revisionLog2.xml"/><Relationship Id="rId77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559055F-8C11-4F9E-987E-DAA2B1A60F3C}" diskRevisions="1" revisionId="731" version="5" protected="1">
  <header guid="{342847E7-16DB-40D1-BA7C-2378862F86A8}" dateTime="2026-01-15T14:21:28" maxSheetId="2" userName="Ксения Гречук" r:id="rId76">
    <sheetIdMap count="1">
      <sheetId val="1"/>
    </sheetIdMap>
  </header>
  <header guid="{06E45A75-ABC7-409F-9469-30CBE7ADA1CF}" dateTime="2026-01-15T14:21:56" maxSheetId="2" userName="Ксения Гречук" r:id="rId77">
    <sheetIdMap count="1">
      <sheetId val="1"/>
    </sheetIdMap>
  </header>
  <header guid="{C559055F-8C11-4F9E-987E-DAA2B1A60F3C}" dateTime="2025-05-05T14:22:33" maxSheetId="2" userName="Ксения Гречук" r:id="rId7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AB2C046-023C-409F-B08F-E08ECBA7743F}" action="delete"/>
  <rdn rId="0" localSheetId="1" customView="1" name="Z_AAB2C046_023C_409F_B08F_E08ECBA7743F_.wvu.PrintTitles" hidden="1" oldHidden="1">
    <formula>'СРБ на год (ФКР)'!$3:$5</formula>
    <oldFormula>'СРБ на год (ФКР)'!$3:$5</oldFormula>
  </rdn>
  <rdn rId="0" localSheetId="1" customView="1" name="Z_AAB2C046_023C_409F_B08F_E08ECBA7743F_.wvu.Cols" hidden="1" oldHidden="1">
    <formula>'СРБ на год (ФКР)'!$A:$B</formula>
    <oldFormula>'СРБ на год (ФКР)'!$A:$B</oldFormula>
  </rdn>
  <rcv guid="{AAB2C046-023C-409F-B08F-E08ECBA7743F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AB2C046-023C-409F-B08F-E08ECBA7743F}" action="delete"/>
  <rdn rId="0" localSheetId="1" customView="1" name="Z_AAB2C046_023C_409F_B08F_E08ECBA7743F_.wvu.PrintTitles" hidden="1" oldHidden="1">
    <formula>'СРБ на год (ФКР)'!$3:$5</formula>
    <oldFormula>'СРБ на год (ФКР)'!$3:$5</oldFormula>
  </rdn>
  <rdn rId="0" localSheetId="1" customView="1" name="Z_AAB2C046_023C_409F_B08F_E08ECBA7743F_.wvu.Cols" hidden="1" oldHidden="1">
    <formula>'СРБ на год (ФКР)'!$A:$B</formula>
    <oldFormula>'СРБ на год (ФКР)'!$A:$B</oldFormula>
  </rdn>
  <rcv guid="{AAB2C046-023C-409F-B08F-E08ECBA7743F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M37" start="0" length="0">
    <dxf>
      <fill>
        <patternFill>
          <bgColor theme="0"/>
        </patternFill>
      </fill>
    </dxf>
  </rfmt>
  <rcv guid="{AAB2C046-023C-409F-B08F-E08ECBA7743F}" action="delete"/>
  <rdn rId="0" localSheetId="1" customView="1" name="Z_AAB2C046_023C_409F_B08F_E08ECBA7743F_.wvu.PrintTitles" hidden="1" oldHidden="1">
    <formula>'СРБ на год (ФКР)'!$3:$5</formula>
    <oldFormula>'СРБ на год (ФКР)'!$3:$5</oldFormula>
  </rdn>
  <rdn rId="0" localSheetId="1" customView="1" name="Z_AAB2C046_023C_409F_B08F_E08ECBA7743F_.wvu.Cols" hidden="1" oldHidden="1">
    <formula>'СРБ на год (ФКР)'!$A:$B</formula>
    <oldFormula>'СРБ на год (ФКР)'!$A:$B</oldFormula>
  </rdn>
  <rcv guid="{AAB2C046-023C-409F-B08F-E08ECBA7743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showGridLines="0" tabSelected="1" topLeftCell="F1" zoomScaleNormal="100" workbookViewId="0">
      <selection activeCell="M37" sqref="M37"/>
    </sheetView>
  </sheetViews>
  <sheetFormatPr defaultColWidth="9.140625" defaultRowHeight="15.75" x14ac:dyDescent="0.25"/>
  <cols>
    <col min="1" max="2" width="9.140625" style="3" hidden="1" customWidth="1"/>
    <col min="3" max="3" width="8.85546875" style="3" customWidth="1"/>
    <col min="4" max="4" width="11.7109375" style="3" customWidth="1"/>
    <col min="5" max="5" width="36.42578125" style="3" customWidth="1"/>
    <col min="6" max="6" width="18.5703125" style="104" customWidth="1"/>
    <col min="7" max="7" width="20" style="60" bestFit="1" customWidth="1"/>
    <col min="8" max="8" width="19" style="104" customWidth="1"/>
    <col min="9" max="9" width="20.5703125" style="60" customWidth="1"/>
    <col min="10" max="10" width="13.7109375" style="104" customWidth="1"/>
    <col min="11" max="11" width="19.140625" style="60" customWidth="1"/>
    <col min="12" max="12" width="14.140625" style="60" customWidth="1"/>
    <col min="13" max="13" width="63.140625" style="3" customWidth="1"/>
    <col min="14" max="14" width="65.140625" style="3" customWidth="1"/>
    <col min="15" max="15" width="17.140625" style="3" customWidth="1"/>
    <col min="16" max="246" width="9.140625" style="3" customWidth="1"/>
    <col min="247" max="16384" width="9.140625" style="3"/>
  </cols>
  <sheetData>
    <row r="1" spans="1:15" ht="39" customHeight="1" x14ac:dyDescent="0.25">
      <c r="A1" s="2"/>
      <c r="B1" s="2"/>
      <c r="C1" s="128" t="s">
        <v>77</v>
      </c>
      <c r="D1" s="128"/>
      <c r="E1" s="128"/>
      <c r="F1" s="129"/>
      <c r="G1" s="128"/>
      <c r="H1" s="129"/>
      <c r="I1" s="128"/>
      <c r="J1" s="129"/>
      <c r="K1" s="128"/>
      <c r="L1" s="128"/>
      <c r="M1" s="128"/>
    </row>
    <row r="2" spans="1:15" ht="19.5" customHeight="1" x14ac:dyDescent="0.25">
      <c r="A2" s="2"/>
      <c r="B2" s="2"/>
      <c r="C2" s="62"/>
      <c r="D2" s="62"/>
      <c r="E2" s="62"/>
      <c r="F2" s="125"/>
      <c r="G2" s="62"/>
      <c r="H2" s="125"/>
      <c r="I2" s="62"/>
      <c r="J2" s="126"/>
      <c r="K2" s="62"/>
      <c r="L2" s="62"/>
      <c r="M2" s="63" t="s">
        <v>61</v>
      </c>
    </row>
    <row r="3" spans="1:15" ht="33.75" customHeight="1" x14ac:dyDescent="0.25">
      <c r="A3" s="4" t="s">
        <v>48</v>
      </c>
      <c r="B3" s="5" t="s">
        <v>47</v>
      </c>
      <c r="C3" s="132" t="s">
        <v>46</v>
      </c>
      <c r="D3" s="134" t="s">
        <v>45</v>
      </c>
      <c r="E3" s="130" t="s">
        <v>44</v>
      </c>
      <c r="F3" s="136" t="s">
        <v>51</v>
      </c>
      <c r="G3" s="137" t="s">
        <v>52</v>
      </c>
      <c r="H3" s="136" t="s">
        <v>53</v>
      </c>
      <c r="I3" s="130" t="s">
        <v>49</v>
      </c>
      <c r="J3" s="131"/>
      <c r="K3" s="130"/>
      <c r="L3" s="130"/>
      <c r="M3" s="134" t="s">
        <v>67</v>
      </c>
    </row>
    <row r="4" spans="1:15" ht="33.75" customHeight="1" x14ac:dyDescent="0.25">
      <c r="A4" s="4"/>
      <c r="B4" s="5"/>
      <c r="C4" s="133"/>
      <c r="D4" s="135"/>
      <c r="E4" s="130"/>
      <c r="F4" s="136"/>
      <c r="G4" s="137"/>
      <c r="H4" s="136"/>
      <c r="I4" s="6" t="s">
        <v>54</v>
      </c>
      <c r="J4" s="108" t="s">
        <v>55</v>
      </c>
      <c r="K4" s="6" t="s">
        <v>54</v>
      </c>
      <c r="L4" s="6" t="s">
        <v>55</v>
      </c>
      <c r="M4" s="135"/>
    </row>
    <row r="5" spans="1:15" ht="23.25" customHeight="1" thickBot="1" x14ac:dyDescent="0.3">
      <c r="A5" s="7">
        <v>1</v>
      </c>
      <c r="B5" s="8"/>
      <c r="C5" s="9">
        <v>1</v>
      </c>
      <c r="D5" s="9">
        <v>2</v>
      </c>
      <c r="E5" s="9">
        <v>3</v>
      </c>
      <c r="F5" s="124">
        <v>4</v>
      </c>
      <c r="G5" s="10">
        <v>5</v>
      </c>
      <c r="H5" s="124">
        <v>6</v>
      </c>
      <c r="I5" s="10" t="s">
        <v>56</v>
      </c>
      <c r="J5" s="109" t="s">
        <v>57</v>
      </c>
      <c r="K5" s="10" t="s">
        <v>58</v>
      </c>
      <c r="L5" s="10" t="s">
        <v>59</v>
      </c>
      <c r="M5" s="10">
        <v>11</v>
      </c>
    </row>
    <row r="6" spans="1:15" ht="15.75" customHeight="1" x14ac:dyDescent="0.25">
      <c r="A6" s="140" t="s">
        <v>43</v>
      </c>
      <c r="B6" s="141"/>
      <c r="C6" s="11">
        <v>1</v>
      </c>
      <c r="D6" s="12">
        <v>0</v>
      </c>
      <c r="E6" s="13" t="s">
        <v>43</v>
      </c>
      <c r="F6" s="14">
        <f>F7+F8+F9+F10+F11++F12+F13</f>
        <v>338921846.28000003</v>
      </c>
      <c r="G6" s="14">
        <f>G7+G8+G9+G10+G11+G12+G13</f>
        <v>437663371.96000004</v>
      </c>
      <c r="H6" s="14">
        <f>H7+H8+H9+H10+H11+H12+H13</f>
        <v>404524244.55000001</v>
      </c>
      <c r="I6" s="15">
        <f>H6-F6</f>
        <v>65602398.269999981</v>
      </c>
      <c r="J6" s="16">
        <f>H6/F6</f>
        <v>1.1935620231922217</v>
      </c>
      <c r="K6" s="15">
        <f>H6-G6</f>
        <v>-33139127.410000026</v>
      </c>
      <c r="L6" s="16">
        <f>H6/G6</f>
        <v>0.92428169791410197</v>
      </c>
      <c r="M6" s="17"/>
    </row>
    <row r="7" spans="1:15" ht="63" x14ac:dyDescent="0.25">
      <c r="A7" s="144" t="s">
        <v>42</v>
      </c>
      <c r="B7" s="145"/>
      <c r="C7" s="20">
        <v>1</v>
      </c>
      <c r="D7" s="21">
        <v>2</v>
      </c>
      <c r="E7" s="22" t="s">
        <v>42</v>
      </c>
      <c r="F7" s="102">
        <v>2769002.11</v>
      </c>
      <c r="G7" s="23">
        <v>2769002.11</v>
      </c>
      <c r="H7" s="102">
        <v>2696436.08</v>
      </c>
      <c r="I7" s="1">
        <f>H7-F7</f>
        <v>-72566.029999999795</v>
      </c>
      <c r="J7" s="110">
        <f>H7/F7</f>
        <v>0.97379343636542048</v>
      </c>
      <c r="K7" s="1">
        <f>H7-G7</f>
        <v>-72566.029999999795</v>
      </c>
      <c r="L7" s="25">
        <f>H7/G7</f>
        <v>0.97379343636542048</v>
      </c>
      <c r="M7" s="26"/>
      <c r="N7" s="27"/>
    </row>
    <row r="8" spans="1:15" ht="141.75" x14ac:dyDescent="0.25">
      <c r="A8" s="144" t="s">
        <v>41</v>
      </c>
      <c r="B8" s="145"/>
      <c r="C8" s="20">
        <v>1</v>
      </c>
      <c r="D8" s="21">
        <v>3</v>
      </c>
      <c r="E8" s="22" t="s">
        <v>41</v>
      </c>
      <c r="F8" s="101">
        <v>20239137.030000001</v>
      </c>
      <c r="G8" s="23">
        <v>22287039.210000001</v>
      </c>
      <c r="H8" s="101">
        <v>22274159.629999999</v>
      </c>
      <c r="I8" s="1">
        <f t="shared" ref="I8:I51" si="0">H8-F8</f>
        <v>2035022.5999999978</v>
      </c>
      <c r="J8" s="110">
        <f t="shared" ref="J8:J51" si="1">H8/F8</f>
        <v>1.1005488819500324</v>
      </c>
      <c r="K8" s="1">
        <f t="shared" ref="K8:K51" si="2">H8-G8</f>
        <v>-12879.580000001937</v>
      </c>
      <c r="L8" s="25">
        <f t="shared" ref="L8:L51" si="3">H8/G8</f>
        <v>0.99942210448509361</v>
      </c>
      <c r="M8" s="26" t="s">
        <v>66</v>
      </c>
      <c r="N8" s="27"/>
    </row>
    <row r="9" spans="1:15" ht="141.75" x14ac:dyDescent="0.25">
      <c r="A9" s="144" t="s">
        <v>40</v>
      </c>
      <c r="B9" s="145"/>
      <c r="C9" s="20">
        <v>1</v>
      </c>
      <c r="D9" s="21">
        <v>4</v>
      </c>
      <c r="E9" s="22" t="s">
        <v>40</v>
      </c>
      <c r="F9" s="102">
        <v>158441393.22</v>
      </c>
      <c r="G9" s="23">
        <v>202874941.97999999</v>
      </c>
      <c r="H9" s="102">
        <v>201417453.09999999</v>
      </c>
      <c r="I9" s="1">
        <f>H9-F9</f>
        <v>42976059.879999995</v>
      </c>
      <c r="J9" s="110">
        <f>H9/F9</f>
        <v>1.2712426279938513</v>
      </c>
      <c r="K9" s="1">
        <f>H9-G9</f>
        <v>-1457488.8799999952</v>
      </c>
      <c r="L9" s="25">
        <f t="shared" si="3"/>
        <v>0.99281582601687857</v>
      </c>
      <c r="M9" s="26" t="s">
        <v>66</v>
      </c>
      <c r="N9" s="94"/>
    </row>
    <row r="10" spans="1:15" ht="78" customHeight="1" x14ac:dyDescent="0.25">
      <c r="A10" s="145" t="s">
        <v>39</v>
      </c>
      <c r="B10" s="146"/>
      <c r="C10" s="20">
        <v>1</v>
      </c>
      <c r="D10" s="21">
        <v>5</v>
      </c>
      <c r="E10" s="22" t="s">
        <v>39</v>
      </c>
      <c r="F10" s="102"/>
      <c r="G10" s="23">
        <v>0</v>
      </c>
      <c r="H10" s="102">
        <v>0</v>
      </c>
      <c r="I10" s="1">
        <f t="shared" si="0"/>
        <v>0</v>
      </c>
      <c r="J10" s="110" t="s">
        <v>63</v>
      </c>
      <c r="K10" s="1">
        <f t="shared" si="2"/>
        <v>0</v>
      </c>
      <c r="L10" s="25" t="e">
        <f t="shared" si="3"/>
        <v>#DIV/0!</v>
      </c>
      <c r="M10" s="28"/>
    </row>
    <row r="11" spans="1:15" ht="141.75" x14ac:dyDescent="0.25">
      <c r="A11" s="144" t="s">
        <v>38</v>
      </c>
      <c r="B11" s="145"/>
      <c r="C11" s="20">
        <v>1</v>
      </c>
      <c r="D11" s="21">
        <v>6</v>
      </c>
      <c r="E11" s="22" t="s">
        <v>38</v>
      </c>
      <c r="F11" s="102">
        <v>52193815.619999997</v>
      </c>
      <c r="G11" s="23">
        <v>64092416.390000001</v>
      </c>
      <c r="H11" s="102">
        <v>62498945.780000001</v>
      </c>
      <c r="I11" s="1">
        <f t="shared" si="0"/>
        <v>10305130.160000004</v>
      </c>
      <c r="J11" s="110">
        <f t="shared" si="1"/>
        <v>1.1974396781991774</v>
      </c>
      <c r="K11" s="1">
        <f t="shared" si="2"/>
        <v>-1593470.6099999994</v>
      </c>
      <c r="L11" s="25">
        <f t="shared" si="3"/>
        <v>0.97513792270986022</v>
      </c>
      <c r="M11" s="26" t="s">
        <v>66</v>
      </c>
      <c r="N11" s="95"/>
      <c r="O11" s="27"/>
    </row>
    <row r="12" spans="1:15" ht="63" x14ac:dyDescent="0.25">
      <c r="A12" s="144" t="s">
        <v>37</v>
      </c>
      <c r="B12" s="145"/>
      <c r="C12" s="20">
        <v>1</v>
      </c>
      <c r="D12" s="21">
        <v>11</v>
      </c>
      <c r="E12" s="22" t="s">
        <v>37</v>
      </c>
      <c r="F12" s="102">
        <v>6000000</v>
      </c>
      <c r="G12" s="23">
        <v>23499005.600000001</v>
      </c>
      <c r="H12" s="101">
        <v>0</v>
      </c>
      <c r="I12" s="1">
        <f>H12-F12</f>
        <v>-6000000</v>
      </c>
      <c r="J12" s="110">
        <f t="shared" si="1"/>
        <v>0</v>
      </c>
      <c r="K12" s="1">
        <f>H12-G12</f>
        <v>-23499005.600000001</v>
      </c>
      <c r="L12" s="25">
        <f t="shared" si="3"/>
        <v>0</v>
      </c>
      <c r="M12" s="127" t="s">
        <v>84</v>
      </c>
      <c r="N12" s="95"/>
    </row>
    <row r="13" spans="1:15" ht="144" customHeight="1" x14ac:dyDescent="0.25">
      <c r="A13" s="144" t="s">
        <v>36</v>
      </c>
      <c r="B13" s="145"/>
      <c r="C13" s="20">
        <v>1</v>
      </c>
      <c r="D13" s="21">
        <v>13</v>
      </c>
      <c r="E13" s="22" t="s">
        <v>36</v>
      </c>
      <c r="F13" s="102">
        <v>99278498.299999997</v>
      </c>
      <c r="G13" s="23">
        <v>122140966.67</v>
      </c>
      <c r="H13" s="102">
        <v>115637249.95999999</v>
      </c>
      <c r="I13" s="1">
        <f t="shared" si="0"/>
        <v>16358751.659999996</v>
      </c>
      <c r="J13" s="110">
        <f t="shared" si="1"/>
        <v>1.1647763809900415</v>
      </c>
      <c r="K13" s="1">
        <f t="shared" si="2"/>
        <v>-6503716.7100000083</v>
      </c>
      <c r="L13" s="25">
        <f>H13/G13</f>
        <v>0.94675237238320109</v>
      </c>
      <c r="M13" s="28" t="s">
        <v>66</v>
      </c>
    </row>
    <row r="14" spans="1:15" ht="47.25" x14ac:dyDescent="0.25">
      <c r="A14" s="142" t="s">
        <v>35</v>
      </c>
      <c r="B14" s="143"/>
      <c r="C14" s="29">
        <v>3</v>
      </c>
      <c r="D14" s="30">
        <v>0</v>
      </c>
      <c r="E14" s="31" t="s">
        <v>35</v>
      </c>
      <c r="F14" s="32">
        <f t="shared" ref="F14:H14" si="4">F15+F16+F17</f>
        <v>65651792.950000003</v>
      </c>
      <c r="G14" s="32">
        <f t="shared" si="4"/>
        <v>88293556.810000002</v>
      </c>
      <c r="H14" s="32">
        <f t="shared" si="4"/>
        <v>88020494.859999999</v>
      </c>
      <c r="I14" s="33">
        <f t="shared" si="0"/>
        <v>22368701.909999996</v>
      </c>
      <c r="J14" s="34">
        <f t="shared" si="1"/>
        <v>1.3407173042027332</v>
      </c>
      <c r="K14" s="33">
        <f t="shared" si="2"/>
        <v>-273061.95000000298</v>
      </c>
      <c r="L14" s="34">
        <f t="shared" si="3"/>
        <v>0.99690734001590164</v>
      </c>
      <c r="M14" s="35"/>
    </row>
    <row r="15" spans="1:15" ht="25.5" customHeight="1" x14ac:dyDescent="0.25">
      <c r="A15" s="144" t="s">
        <v>34</v>
      </c>
      <c r="B15" s="145"/>
      <c r="C15" s="20">
        <v>3</v>
      </c>
      <c r="D15" s="21">
        <v>4</v>
      </c>
      <c r="E15" s="22" t="s">
        <v>34</v>
      </c>
      <c r="F15" s="102">
        <v>12419400</v>
      </c>
      <c r="G15" s="23">
        <v>12419400</v>
      </c>
      <c r="H15" s="102">
        <v>12419400</v>
      </c>
      <c r="I15" s="1">
        <f t="shared" si="0"/>
        <v>0</v>
      </c>
      <c r="J15" s="110">
        <f t="shared" si="1"/>
        <v>1</v>
      </c>
      <c r="K15" s="1">
        <f t="shared" si="2"/>
        <v>0</v>
      </c>
      <c r="L15" s="25">
        <f t="shared" si="3"/>
        <v>1</v>
      </c>
      <c r="M15" s="28"/>
    </row>
    <row r="16" spans="1:15" ht="63" x14ac:dyDescent="0.25">
      <c r="A16" s="144" t="s">
        <v>33</v>
      </c>
      <c r="B16" s="145"/>
      <c r="C16" s="20">
        <v>3</v>
      </c>
      <c r="D16" s="21">
        <v>10</v>
      </c>
      <c r="E16" s="22" t="s">
        <v>33</v>
      </c>
      <c r="F16" s="102">
        <v>50326524.950000003</v>
      </c>
      <c r="G16" s="23">
        <v>74779286.140000001</v>
      </c>
      <c r="H16" s="102">
        <v>74580001.879999995</v>
      </c>
      <c r="I16" s="1">
        <f t="shared" si="0"/>
        <v>24253476.929999992</v>
      </c>
      <c r="J16" s="110">
        <f t="shared" si="1"/>
        <v>1.4819223452065509</v>
      </c>
      <c r="K16" s="1">
        <f t="shared" si="2"/>
        <v>-199284.26000000536</v>
      </c>
      <c r="L16" s="25">
        <f t="shared" si="3"/>
        <v>0.99733503393403744</v>
      </c>
      <c r="M16" s="26" t="s">
        <v>78</v>
      </c>
      <c r="N16" s="94"/>
    </row>
    <row r="17" spans="1:14" ht="67.5" customHeight="1" x14ac:dyDescent="0.25">
      <c r="A17" s="144" t="s">
        <v>32</v>
      </c>
      <c r="B17" s="145"/>
      <c r="C17" s="20">
        <v>3</v>
      </c>
      <c r="D17" s="21">
        <v>14</v>
      </c>
      <c r="E17" s="22" t="s">
        <v>32</v>
      </c>
      <c r="F17" s="102">
        <v>2905868</v>
      </c>
      <c r="G17" s="23">
        <v>1094870.67</v>
      </c>
      <c r="H17" s="102">
        <v>1021092.98</v>
      </c>
      <c r="I17" s="1">
        <f t="shared" si="0"/>
        <v>-1884775.02</v>
      </c>
      <c r="J17" s="110">
        <f>H17/F17</f>
        <v>0.35139000808020182</v>
      </c>
      <c r="K17" s="1">
        <f t="shared" si="2"/>
        <v>-73777.689999999944</v>
      </c>
      <c r="L17" s="25">
        <f t="shared" si="3"/>
        <v>0.93261515535894302</v>
      </c>
      <c r="M17" s="26" t="s">
        <v>76</v>
      </c>
    </row>
    <row r="18" spans="1:14" s="5" customFormat="1" ht="15.75" customHeight="1" x14ac:dyDescent="0.25">
      <c r="A18" s="142" t="s">
        <v>31</v>
      </c>
      <c r="B18" s="143"/>
      <c r="C18" s="43">
        <v>4</v>
      </c>
      <c r="D18" s="44">
        <v>0</v>
      </c>
      <c r="E18" s="45" t="s">
        <v>31</v>
      </c>
      <c r="F18" s="46">
        <f>F19+F21+F22+F23+F20</f>
        <v>877263974.82999992</v>
      </c>
      <c r="G18" s="46">
        <f t="shared" ref="G18:H18" si="5">G19+G21+G22+G23+G20</f>
        <v>1919042137.9000001</v>
      </c>
      <c r="H18" s="46">
        <f t="shared" si="5"/>
        <v>1818748967.5499997</v>
      </c>
      <c r="I18" s="47">
        <f t="shared" si="0"/>
        <v>941484992.71999979</v>
      </c>
      <c r="J18" s="48">
        <f t="shared" si="1"/>
        <v>2.0732060357345063</v>
      </c>
      <c r="K18" s="47">
        <f t="shared" si="2"/>
        <v>-100293170.35000038</v>
      </c>
      <c r="L18" s="48">
        <f t="shared" si="3"/>
        <v>0.94773790091980425</v>
      </c>
      <c r="M18" s="49"/>
    </row>
    <row r="19" spans="1:14" ht="52.5" customHeight="1" x14ac:dyDescent="0.25">
      <c r="A19" s="147" t="s">
        <v>30</v>
      </c>
      <c r="B19" s="148"/>
      <c r="C19" s="97">
        <v>4</v>
      </c>
      <c r="D19" s="98">
        <v>5</v>
      </c>
      <c r="E19" s="99" t="s">
        <v>30</v>
      </c>
      <c r="F19" s="102">
        <v>15408137.939999999</v>
      </c>
      <c r="G19" s="100">
        <v>16289995.539999999</v>
      </c>
      <c r="H19" s="102">
        <v>10980774.1</v>
      </c>
      <c r="I19" s="1">
        <f>H19-F19</f>
        <v>-4427363.84</v>
      </c>
      <c r="J19" s="110">
        <f>H19/F19</f>
        <v>0.71266068247569181</v>
      </c>
      <c r="K19" s="1">
        <f t="shared" si="2"/>
        <v>-5309221.4399999995</v>
      </c>
      <c r="L19" s="25">
        <f t="shared" si="3"/>
        <v>0.67408085367713977</v>
      </c>
      <c r="M19" s="28" t="s">
        <v>79</v>
      </c>
    </row>
    <row r="20" spans="1:14" ht="66.75" customHeight="1" x14ac:dyDescent="0.25">
      <c r="A20" s="18"/>
      <c r="B20" s="19"/>
      <c r="C20" s="20">
        <v>4</v>
      </c>
      <c r="D20" s="21">
        <v>6</v>
      </c>
      <c r="E20" s="22" t="s">
        <v>65</v>
      </c>
      <c r="F20" s="102">
        <v>0</v>
      </c>
      <c r="G20" s="23">
        <v>259474742.59999999</v>
      </c>
      <c r="H20" s="102">
        <v>196317694.56999999</v>
      </c>
      <c r="I20" s="1">
        <f>H20-F20</f>
        <v>196317694.56999999</v>
      </c>
      <c r="J20" s="110" t="s">
        <v>75</v>
      </c>
      <c r="K20" s="1">
        <f t="shared" si="2"/>
        <v>-63157048.030000001</v>
      </c>
      <c r="L20" s="25">
        <f t="shared" si="3"/>
        <v>0.75659654809885912</v>
      </c>
      <c r="M20" s="28" t="s">
        <v>80</v>
      </c>
    </row>
    <row r="21" spans="1:14" ht="93.75" customHeight="1" x14ac:dyDescent="0.25">
      <c r="A21" s="144" t="s">
        <v>29</v>
      </c>
      <c r="B21" s="145"/>
      <c r="C21" s="20">
        <v>4</v>
      </c>
      <c r="D21" s="21">
        <v>8</v>
      </c>
      <c r="E21" s="22" t="s">
        <v>29</v>
      </c>
      <c r="F21" s="102">
        <v>157023500</v>
      </c>
      <c r="G21" s="23">
        <v>232314551.38</v>
      </c>
      <c r="H21" s="102">
        <v>230848819.44</v>
      </c>
      <c r="I21" s="1">
        <f t="shared" si="0"/>
        <v>73825319.439999998</v>
      </c>
      <c r="J21" s="110">
        <f t="shared" si="1"/>
        <v>1.4701545911280796</v>
      </c>
      <c r="K21" s="1">
        <f t="shared" si="2"/>
        <v>-1465731.9399999976</v>
      </c>
      <c r="L21" s="25">
        <f t="shared" si="3"/>
        <v>0.99369074416004843</v>
      </c>
      <c r="M21" s="28" t="s">
        <v>73</v>
      </c>
    </row>
    <row r="22" spans="1:14" ht="117.75" customHeight="1" x14ac:dyDescent="0.25">
      <c r="A22" s="144" t="s">
        <v>28</v>
      </c>
      <c r="B22" s="145"/>
      <c r="C22" s="20">
        <v>4</v>
      </c>
      <c r="D22" s="21">
        <v>9</v>
      </c>
      <c r="E22" s="22" t="s">
        <v>28</v>
      </c>
      <c r="F22" s="102">
        <v>599614452.17999995</v>
      </c>
      <c r="G22" s="23">
        <v>1272855118.47</v>
      </c>
      <c r="H22" s="102">
        <v>1251186384.5899999</v>
      </c>
      <c r="I22" s="1">
        <f t="shared" si="0"/>
        <v>651571932.40999997</v>
      </c>
      <c r="J22" s="110">
        <f t="shared" si="1"/>
        <v>2.0866514808659127</v>
      </c>
      <c r="K22" s="1">
        <f t="shared" si="2"/>
        <v>-21668733.880000114</v>
      </c>
      <c r="L22" s="25">
        <f t="shared" si="3"/>
        <v>0.98297627627404571</v>
      </c>
      <c r="M22" s="28" t="s">
        <v>74</v>
      </c>
    </row>
    <row r="23" spans="1:14" ht="141.75" x14ac:dyDescent="0.25">
      <c r="A23" s="144" t="s">
        <v>27</v>
      </c>
      <c r="B23" s="145"/>
      <c r="C23" s="20">
        <v>4</v>
      </c>
      <c r="D23" s="21">
        <v>12</v>
      </c>
      <c r="E23" s="22" t="s">
        <v>27</v>
      </c>
      <c r="F23" s="101">
        <v>105217884.70999999</v>
      </c>
      <c r="G23" s="23">
        <v>138107729.91</v>
      </c>
      <c r="H23" s="101">
        <v>129415294.84999999</v>
      </c>
      <c r="I23" s="1">
        <f t="shared" si="0"/>
        <v>24197410.140000001</v>
      </c>
      <c r="J23" s="110">
        <f t="shared" si="1"/>
        <v>1.2299743071882936</v>
      </c>
      <c r="K23" s="1">
        <f t="shared" si="2"/>
        <v>-8692435.0600000024</v>
      </c>
      <c r="L23" s="25">
        <f t="shared" si="3"/>
        <v>0.93706047398169123</v>
      </c>
      <c r="M23" s="26" t="s">
        <v>66</v>
      </c>
      <c r="N23" s="94"/>
    </row>
    <row r="24" spans="1:14" s="5" customFormat="1" ht="15.75" customHeight="1" x14ac:dyDescent="0.25">
      <c r="A24" s="142" t="s">
        <v>26</v>
      </c>
      <c r="B24" s="143"/>
      <c r="C24" s="51">
        <v>5</v>
      </c>
      <c r="D24" s="52">
        <v>0</v>
      </c>
      <c r="E24" s="53" t="s">
        <v>26</v>
      </c>
      <c r="F24" s="54">
        <f>F25+F26+F27+F28</f>
        <v>664513154.43000007</v>
      </c>
      <c r="G24" s="54">
        <f t="shared" ref="G24:H24" si="6">G25+G26+G27+G28</f>
        <v>2573460130.1900001</v>
      </c>
      <c r="H24" s="54">
        <f t="shared" si="6"/>
        <v>2028083370.4100001</v>
      </c>
      <c r="I24" s="55">
        <f t="shared" si="0"/>
        <v>1363570215.98</v>
      </c>
      <c r="J24" s="56">
        <f t="shared" si="1"/>
        <v>3.0519837822467646</v>
      </c>
      <c r="K24" s="55">
        <f t="shared" si="2"/>
        <v>-545376759.77999997</v>
      </c>
      <c r="L24" s="56">
        <f t="shared" si="3"/>
        <v>0.78807646818303945</v>
      </c>
      <c r="M24" s="57"/>
    </row>
    <row r="25" spans="1:14" ht="185.25" customHeight="1" x14ac:dyDescent="0.25">
      <c r="A25" s="144" t="s">
        <v>25</v>
      </c>
      <c r="B25" s="145"/>
      <c r="C25" s="20">
        <v>5</v>
      </c>
      <c r="D25" s="21">
        <v>1</v>
      </c>
      <c r="E25" s="22" t="s">
        <v>25</v>
      </c>
      <c r="F25" s="102">
        <v>50977648.670000002</v>
      </c>
      <c r="G25" s="23">
        <v>381171958.14999998</v>
      </c>
      <c r="H25" s="102">
        <v>227401503.97</v>
      </c>
      <c r="I25" s="1">
        <f t="shared" si="0"/>
        <v>176423855.30000001</v>
      </c>
      <c r="J25" s="110">
        <f t="shared" si="1"/>
        <v>4.4608080188646326</v>
      </c>
      <c r="K25" s="1">
        <f t="shared" si="2"/>
        <v>-153770454.17999998</v>
      </c>
      <c r="L25" s="25">
        <f t="shared" si="3"/>
        <v>0.59658508215998474</v>
      </c>
      <c r="M25" s="28" t="s">
        <v>81</v>
      </c>
    </row>
    <row r="26" spans="1:14" ht="110.25" customHeight="1" x14ac:dyDescent="0.25">
      <c r="A26" s="144" t="s">
        <v>24</v>
      </c>
      <c r="B26" s="145"/>
      <c r="C26" s="20">
        <v>5</v>
      </c>
      <c r="D26" s="21">
        <v>2</v>
      </c>
      <c r="E26" s="22" t="s">
        <v>24</v>
      </c>
      <c r="F26" s="102">
        <v>15408760</v>
      </c>
      <c r="G26" s="23">
        <v>1502596257.74</v>
      </c>
      <c r="H26" s="102">
        <v>1182576835.5899999</v>
      </c>
      <c r="I26" s="1">
        <f t="shared" si="0"/>
        <v>1167168075.5899999</v>
      </c>
      <c r="J26" s="110">
        <f t="shared" si="1"/>
        <v>76.747047497008197</v>
      </c>
      <c r="K26" s="1">
        <f t="shared" si="2"/>
        <v>-320019422.1500001</v>
      </c>
      <c r="L26" s="25">
        <f t="shared" si="3"/>
        <v>0.78702234848413</v>
      </c>
      <c r="M26" s="28" t="s">
        <v>82</v>
      </c>
    </row>
    <row r="27" spans="1:14" x14ac:dyDescent="0.25">
      <c r="A27" s="144" t="s">
        <v>23</v>
      </c>
      <c r="B27" s="145"/>
      <c r="C27" s="20">
        <v>5</v>
      </c>
      <c r="D27" s="21">
        <v>3</v>
      </c>
      <c r="E27" s="22" t="s">
        <v>23</v>
      </c>
      <c r="F27" s="102">
        <v>509152156.68000001</v>
      </c>
      <c r="G27" s="23">
        <v>601955776.45000005</v>
      </c>
      <c r="H27" s="102">
        <v>531496179.61000001</v>
      </c>
      <c r="I27" s="1">
        <f t="shared" si="0"/>
        <v>22344022.930000007</v>
      </c>
      <c r="J27" s="110">
        <f t="shared" si="1"/>
        <v>1.0438847653630645</v>
      </c>
      <c r="K27" s="1">
        <f t="shared" si="2"/>
        <v>-70459596.840000033</v>
      </c>
      <c r="L27" s="25">
        <f t="shared" si="3"/>
        <v>0.88294888163457541</v>
      </c>
      <c r="M27" s="28"/>
    </row>
    <row r="28" spans="1:14" ht="51" customHeight="1" x14ac:dyDescent="0.25">
      <c r="A28" s="144" t="s">
        <v>22</v>
      </c>
      <c r="B28" s="145"/>
      <c r="C28" s="20">
        <v>5</v>
      </c>
      <c r="D28" s="21">
        <v>5</v>
      </c>
      <c r="E28" s="22" t="s">
        <v>22</v>
      </c>
      <c r="F28" s="102">
        <v>88974589.079999998</v>
      </c>
      <c r="G28" s="23">
        <v>87736137.849999994</v>
      </c>
      <c r="H28" s="102">
        <v>86608851.239999995</v>
      </c>
      <c r="I28" s="1">
        <f t="shared" si="0"/>
        <v>-2365737.8400000036</v>
      </c>
      <c r="J28" s="110">
        <f t="shared" si="1"/>
        <v>0.97341108439542334</v>
      </c>
      <c r="K28" s="1">
        <f t="shared" si="2"/>
        <v>-1127286.6099999994</v>
      </c>
      <c r="L28" s="25">
        <f t="shared" si="3"/>
        <v>0.98715139921103789</v>
      </c>
      <c r="M28" s="26"/>
      <c r="N28" s="27"/>
    </row>
    <row r="29" spans="1:14" s="5" customFormat="1" ht="15.75" customHeight="1" x14ac:dyDescent="0.25">
      <c r="A29" s="142" t="s">
        <v>21</v>
      </c>
      <c r="B29" s="143"/>
      <c r="C29" s="70">
        <v>7</v>
      </c>
      <c r="D29" s="71">
        <v>0</v>
      </c>
      <c r="E29" s="72" t="s">
        <v>21</v>
      </c>
      <c r="F29" s="73">
        <f>F30+F31+F32+F34+F35+F33</f>
        <v>4565315978.0800009</v>
      </c>
      <c r="G29" s="73">
        <f>G30+G31+G32+G34+G35+G33</f>
        <v>4806181784.0899992</v>
      </c>
      <c r="H29" s="73">
        <f>H30+H31+H32+H34+H35+H33</f>
        <v>4630757453.9700003</v>
      </c>
      <c r="I29" s="74">
        <f t="shared" si="0"/>
        <v>65441475.88999939</v>
      </c>
      <c r="J29" s="75">
        <f t="shared" si="1"/>
        <v>1.0143344899245115</v>
      </c>
      <c r="K29" s="74">
        <f t="shared" si="2"/>
        <v>-175424330.11999893</v>
      </c>
      <c r="L29" s="75">
        <f t="shared" si="3"/>
        <v>0.96350027152516171</v>
      </c>
      <c r="M29" s="76"/>
    </row>
    <row r="30" spans="1:14" x14ac:dyDescent="0.25">
      <c r="A30" s="144" t="s">
        <v>20</v>
      </c>
      <c r="B30" s="145"/>
      <c r="C30" s="20">
        <v>7</v>
      </c>
      <c r="D30" s="21">
        <v>1</v>
      </c>
      <c r="E30" s="22" t="s">
        <v>20</v>
      </c>
      <c r="F30" s="101">
        <v>1616269824.1400001</v>
      </c>
      <c r="G30" s="23">
        <v>1688540872.72</v>
      </c>
      <c r="H30" s="101">
        <v>1662908699.1300001</v>
      </c>
      <c r="I30" s="1">
        <f t="shared" si="0"/>
        <v>46638874.99000001</v>
      </c>
      <c r="J30" s="110">
        <f>H30/F30</f>
        <v>1.0288558718930585</v>
      </c>
      <c r="K30" s="1">
        <f t="shared" si="2"/>
        <v>-25632173.589999914</v>
      </c>
      <c r="L30" s="25">
        <f t="shared" si="3"/>
        <v>0.9848199270718806</v>
      </c>
      <c r="M30" s="26"/>
    </row>
    <row r="31" spans="1:14" x14ac:dyDescent="0.25">
      <c r="A31" s="144" t="s">
        <v>19</v>
      </c>
      <c r="B31" s="145"/>
      <c r="C31" s="20">
        <v>7</v>
      </c>
      <c r="D31" s="21">
        <v>2</v>
      </c>
      <c r="E31" s="22" t="s">
        <v>19</v>
      </c>
      <c r="F31" s="102">
        <v>2387305417.6700001</v>
      </c>
      <c r="G31" s="23">
        <v>2475033806.6399999</v>
      </c>
      <c r="H31" s="102">
        <v>2334011965.1500001</v>
      </c>
      <c r="I31" s="1">
        <f t="shared" si="0"/>
        <v>-53293452.519999981</v>
      </c>
      <c r="J31" s="110">
        <f t="shared" si="1"/>
        <v>0.97767631567978674</v>
      </c>
      <c r="K31" s="1">
        <f t="shared" si="2"/>
        <v>-141021841.48999977</v>
      </c>
      <c r="L31" s="25">
        <f t="shared" si="3"/>
        <v>0.94302225645901583</v>
      </c>
      <c r="M31" s="26"/>
    </row>
    <row r="32" spans="1:14" ht="68.25" customHeight="1" x14ac:dyDescent="0.25">
      <c r="A32" s="144" t="s">
        <v>18</v>
      </c>
      <c r="B32" s="145"/>
      <c r="C32" s="20">
        <v>7</v>
      </c>
      <c r="D32" s="21">
        <v>3</v>
      </c>
      <c r="E32" s="22" t="s">
        <v>18</v>
      </c>
      <c r="F32" s="102">
        <v>459675650.22000003</v>
      </c>
      <c r="G32" s="23">
        <v>505607130.16000003</v>
      </c>
      <c r="H32" s="102">
        <v>499351748.11000001</v>
      </c>
      <c r="I32" s="1">
        <f t="shared" si="0"/>
        <v>39676097.889999986</v>
      </c>
      <c r="J32" s="110">
        <f t="shared" si="1"/>
        <v>1.086313246897048</v>
      </c>
      <c r="K32" s="1">
        <f t="shared" si="2"/>
        <v>-6255382.0500000119</v>
      </c>
      <c r="L32" s="25">
        <f t="shared" si="3"/>
        <v>0.98762797896457577</v>
      </c>
      <c r="M32" s="96" t="s">
        <v>68</v>
      </c>
      <c r="N32" s="94"/>
    </row>
    <row r="33" spans="1:15" ht="73.5" customHeight="1" x14ac:dyDescent="0.25">
      <c r="A33" s="18"/>
      <c r="B33" s="19"/>
      <c r="C33" s="20">
        <v>7</v>
      </c>
      <c r="D33" s="21">
        <v>5</v>
      </c>
      <c r="E33" s="22" t="s">
        <v>60</v>
      </c>
      <c r="F33" s="101">
        <v>455199.64</v>
      </c>
      <c r="G33" s="23">
        <v>442933.37</v>
      </c>
      <c r="H33" s="101">
        <v>356268</v>
      </c>
      <c r="I33" s="1">
        <f t="shared" si="0"/>
        <v>-98931.640000000014</v>
      </c>
      <c r="J33" s="110">
        <f t="shared" si="1"/>
        <v>0.7826631848830109</v>
      </c>
      <c r="K33" s="1">
        <f t="shared" si="2"/>
        <v>-86665.37</v>
      </c>
      <c r="L33" s="25">
        <f t="shared" si="3"/>
        <v>0.80433768176012566</v>
      </c>
      <c r="M33" s="26" t="s">
        <v>69</v>
      </c>
    </row>
    <row r="34" spans="1:15" ht="53.25" customHeight="1" x14ac:dyDescent="0.25">
      <c r="A34" s="144" t="s">
        <v>17</v>
      </c>
      <c r="B34" s="145"/>
      <c r="C34" s="20">
        <v>7</v>
      </c>
      <c r="D34" s="21">
        <v>7</v>
      </c>
      <c r="E34" s="22" t="s">
        <v>17</v>
      </c>
      <c r="F34" s="102">
        <v>452844.5</v>
      </c>
      <c r="G34" s="23">
        <v>452844.5</v>
      </c>
      <c r="H34" s="106">
        <v>452444.5</v>
      </c>
      <c r="I34" s="1">
        <f t="shared" si="0"/>
        <v>-400</v>
      </c>
      <c r="J34" s="110">
        <f t="shared" si="1"/>
        <v>0.99911669458279828</v>
      </c>
      <c r="K34" s="1">
        <f t="shared" si="2"/>
        <v>-400</v>
      </c>
      <c r="L34" s="25">
        <f t="shared" si="3"/>
        <v>0.99911669458279828</v>
      </c>
      <c r="M34" s="26" t="s">
        <v>70</v>
      </c>
    </row>
    <row r="35" spans="1:15" ht="97.5" customHeight="1" x14ac:dyDescent="0.25">
      <c r="A35" s="144" t="s">
        <v>16</v>
      </c>
      <c r="B35" s="145"/>
      <c r="C35" s="20">
        <v>7</v>
      </c>
      <c r="D35" s="21">
        <v>9</v>
      </c>
      <c r="E35" s="22" t="s">
        <v>16</v>
      </c>
      <c r="F35" s="102">
        <v>101157041.91</v>
      </c>
      <c r="G35" s="23">
        <v>136104196.69999999</v>
      </c>
      <c r="H35" s="106">
        <v>133676329.08</v>
      </c>
      <c r="I35" s="1">
        <f t="shared" si="0"/>
        <v>32519287.170000002</v>
      </c>
      <c r="J35" s="110">
        <f>H35/F35</f>
        <v>1.3214732909937461</v>
      </c>
      <c r="K35" s="1">
        <f t="shared" si="2"/>
        <v>-2427867.6199999899</v>
      </c>
      <c r="L35" s="25">
        <f t="shared" si="3"/>
        <v>0.98216169905949724</v>
      </c>
      <c r="M35" s="26" t="s">
        <v>71</v>
      </c>
    </row>
    <row r="36" spans="1:15" s="5" customFormat="1" ht="15.75" customHeight="1" x14ac:dyDescent="0.25">
      <c r="A36" s="142" t="s">
        <v>15</v>
      </c>
      <c r="B36" s="143"/>
      <c r="C36" s="36">
        <v>8</v>
      </c>
      <c r="D36" s="37">
        <v>0</v>
      </c>
      <c r="E36" s="38" t="s">
        <v>15</v>
      </c>
      <c r="F36" s="39">
        <f t="shared" ref="F36:H36" si="7">F37+F38</f>
        <v>247273747.34999999</v>
      </c>
      <c r="G36" s="39">
        <f t="shared" si="7"/>
        <v>270623820.36000001</v>
      </c>
      <c r="H36" s="113">
        <f t="shared" si="7"/>
        <v>260353441.88999999</v>
      </c>
      <c r="I36" s="40">
        <f t="shared" si="0"/>
        <v>13079694.539999992</v>
      </c>
      <c r="J36" s="41">
        <f t="shared" si="1"/>
        <v>1.0528956052964511</v>
      </c>
      <c r="K36" s="40">
        <f t="shared" si="2"/>
        <v>-10270378.470000029</v>
      </c>
      <c r="L36" s="41">
        <f t="shared" si="3"/>
        <v>0.9620492443852956</v>
      </c>
      <c r="M36" s="42"/>
    </row>
    <row r="37" spans="1:15" ht="67.5" customHeight="1" x14ac:dyDescent="0.25">
      <c r="A37" s="144" t="s">
        <v>14</v>
      </c>
      <c r="B37" s="145"/>
      <c r="C37" s="20">
        <v>8</v>
      </c>
      <c r="D37" s="21">
        <v>1</v>
      </c>
      <c r="E37" s="22" t="s">
        <v>14</v>
      </c>
      <c r="F37" s="102">
        <v>188694313.59999999</v>
      </c>
      <c r="G37" s="23">
        <v>211236039.80000001</v>
      </c>
      <c r="H37" s="106">
        <v>202264476.75999999</v>
      </c>
      <c r="I37" s="1">
        <f t="shared" si="0"/>
        <v>13570163.159999996</v>
      </c>
      <c r="J37" s="110">
        <f>H37/F37</f>
        <v>1.0719161213769612</v>
      </c>
      <c r="K37" s="1">
        <f t="shared" si="2"/>
        <v>-8971563.0400000215</v>
      </c>
      <c r="L37" s="25">
        <f t="shared" si="3"/>
        <v>0.95752825583885037</v>
      </c>
      <c r="M37" s="26" t="s">
        <v>85</v>
      </c>
    </row>
    <row r="38" spans="1:15" ht="105.75" customHeight="1" x14ac:dyDescent="0.25">
      <c r="A38" s="144" t="s">
        <v>13</v>
      </c>
      <c r="B38" s="145"/>
      <c r="C38" s="20">
        <v>8</v>
      </c>
      <c r="D38" s="21">
        <v>4</v>
      </c>
      <c r="E38" s="22" t="s">
        <v>13</v>
      </c>
      <c r="F38" s="101">
        <v>58579433.75</v>
      </c>
      <c r="G38" s="23">
        <v>59387780.560000002</v>
      </c>
      <c r="H38" s="101">
        <v>58088965.130000003</v>
      </c>
      <c r="I38" s="1">
        <f t="shared" si="0"/>
        <v>-490468.61999999732</v>
      </c>
      <c r="J38" s="110">
        <f t="shared" si="1"/>
        <v>0.99162728984214532</v>
      </c>
      <c r="K38" s="1">
        <f t="shared" si="2"/>
        <v>-1298815.4299999997</v>
      </c>
      <c r="L38" s="25">
        <f t="shared" si="3"/>
        <v>0.97812992137856047</v>
      </c>
      <c r="M38" s="26"/>
    </row>
    <row r="39" spans="1:15" s="5" customFormat="1" ht="15.75" customHeight="1" x14ac:dyDescent="0.25">
      <c r="A39" s="142" t="s">
        <v>12</v>
      </c>
      <c r="B39" s="143"/>
      <c r="C39" s="77">
        <v>10</v>
      </c>
      <c r="D39" s="78">
        <v>0</v>
      </c>
      <c r="E39" s="79" t="s">
        <v>12</v>
      </c>
      <c r="F39" s="80">
        <f t="shared" ref="F39:H39" si="8">F40+F41+F42+F43</f>
        <v>353560749.04000002</v>
      </c>
      <c r="G39" s="80">
        <f t="shared" si="8"/>
        <v>330731831.37</v>
      </c>
      <c r="H39" s="80">
        <f t="shared" si="8"/>
        <v>282697677.48000002</v>
      </c>
      <c r="I39" s="81">
        <f t="shared" si="0"/>
        <v>-70863071.560000002</v>
      </c>
      <c r="J39" s="82">
        <f t="shared" si="1"/>
        <v>0.79957313770714145</v>
      </c>
      <c r="K39" s="81">
        <f t="shared" si="2"/>
        <v>-48034153.889999986</v>
      </c>
      <c r="L39" s="82">
        <f t="shared" si="3"/>
        <v>0.85476404345167889</v>
      </c>
      <c r="M39" s="83"/>
    </row>
    <row r="40" spans="1:15" ht="31.5" x14ac:dyDescent="0.25">
      <c r="A40" s="144" t="s">
        <v>11</v>
      </c>
      <c r="B40" s="145"/>
      <c r="C40" s="20">
        <v>10</v>
      </c>
      <c r="D40" s="21">
        <v>1</v>
      </c>
      <c r="E40" s="22" t="s">
        <v>11</v>
      </c>
      <c r="F40" s="102">
        <v>9235280</v>
      </c>
      <c r="G40" s="24">
        <v>9235280</v>
      </c>
      <c r="H40" s="102">
        <v>7138120.5300000003</v>
      </c>
      <c r="I40" s="1">
        <f t="shared" si="0"/>
        <v>-2097159.4699999997</v>
      </c>
      <c r="J40" s="110">
        <f t="shared" si="1"/>
        <v>0.77291869114959155</v>
      </c>
      <c r="K40" s="1">
        <f t="shared" si="2"/>
        <v>-2097159.4699999997</v>
      </c>
      <c r="L40" s="25">
        <f t="shared" si="3"/>
        <v>0.77291869114959155</v>
      </c>
      <c r="M40" s="28" t="s">
        <v>62</v>
      </c>
    </row>
    <row r="41" spans="1:15" ht="38.25" customHeight="1" x14ac:dyDescent="0.25">
      <c r="A41" s="144" t="s">
        <v>10</v>
      </c>
      <c r="B41" s="145"/>
      <c r="C41" s="20">
        <v>10</v>
      </c>
      <c r="D41" s="21">
        <v>3</v>
      </c>
      <c r="E41" s="22" t="s">
        <v>10</v>
      </c>
      <c r="F41" s="102">
        <v>3574859</v>
      </c>
      <c r="G41" s="24">
        <v>3574859</v>
      </c>
      <c r="H41" s="102">
        <v>2057559.73</v>
      </c>
      <c r="I41" s="1">
        <f t="shared" si="0"/>
        <v>-1517299.27</v>
      </c>
      <c r="J41" s="110">
        <f>H41/F41</f>
        <v>0.57556388377835321</v>
      </c>
      <c r="K41" s="1">
        <f t="shared" si="2"/>
        <v>-1517299.27</v>
      </c>
      <c r="L41" s="25">
        <f t="shared" si="3"/>
        <v>0.57556388377835321</v>
      </c>
      <c r="M41" s="28" t="s">
        <v>62</v>
      </c>
    </row>
    <row r="42" spans="1:15" x14ac:dyDescent="0.25">
      <c r="A42" s="144" t="s">
        <v>9</v>
      </c>
      <c r="B42" s="145"/>
      <c r="C42" s="20">
        <v>10</v>
      </c>
      <c r="D42" s="21">
        <v>4</v>
      </c>
      <c r="E42" s="22" t="s">
        <v>9</v>
      </c>
      <c r="F42" s="101">
        <v>327111900</v>
      </c>
      <c r="G42" s="24">
        <v>300849736.80000001</v>
      </c>
      <c r="H42" s="107">
        <v>256430041.65000001</v>
      </c>
      <c r="I42" s="1">
        <f t="shared" si="0"/>
        <v>-70681858.349999994</v>
      </c>
      <c r="J42" s="110">
        <f t="shared" si="1"/>
        <v>0.78392147045093741</v>
      </c>
      <c r="K42" s="1">
        <f t="shared" si="2"/>
        <v>-44419695.150000006</v>
      </c>
      <c r="L42" s="25">
        <f t="shared" si="3"/>
        <v>0.85235255439319368</v>
      </c>
      <c r="M42" s="26"/>
    </row>
    <row r="43" spans="1:15" ht="146.25" customHeight="1" x14ac:dyDescent="0.25">
      <c r="A43" s="144" t="s">
        <v>8</v>
      </c>
      <c r="B43" s="145"/>
      <c r="C43" s="20">
        <v>10</v>
      </c>
      <c r="D43" s="21">
        <v>6</v>
      </c>
      <c r="E43" s="22" t="s">
        <v>8</v>
      </c>
      <c r="F43" s="102">
        <v>13638710.039999999</v>
      </c>
      <c r="G43" s="24">
        <v>17071955.57</v>
      </c>
      <c r="H43" s="106">
        <v>17071955.57</v>
      </c>
      <c r="I43" s="1">
        <f>H43-F43</f>
        <v>3433245.5300000012</v>
      </c>
      <c r="J43" s="110">
        <f t="shared" si="1"/>
        <v>1.2517280241262465</v>
      </c>
      <c r="K43" s="1">
        <f t="shared" si="2"/>
        <v>0</v>
      </c>
      <c r="L43" s="25">
        <f t="shared" si="3"/>
        <v>1</v>
      </c>
      <c r="M43" s="26" t="s">
        <v>66</v>
      </c>
      <c r="N43" s="94"/>
      <c r="O43" s="27"/>
    </row>
    <row r="44" spans="1:15" s="5" customFormat="1" ht="15.75" customHeight="1" x14ac:dyDescent="0.25">
      <c r="A44" s="142" t="s">
        <v>7</v>
      </c>
      <c r="B44" s="143"/>
      <c r="C44" s="11">
        <v>11</v>
      </c>
      <c r="D44" s="12">
        <v>0</v>
      </c>
      <c r="E44" s="13" t="s">
        <v>7</v>
      </c>
      <c r="F44" s="14">
        <f t="shared" ref="F44:H44" si="9">F45+F46+F47</f>
        <v>307507843.13</v>
      </c>
      <c r="G44" s="14">
        <f t="shared" si="9"/>
        <v>438075989.96000004</v>
      </c>
      <c r="H44" s="14">
        <f t="shared" si="9"/>
        <v>403079290.59000003</v>
      </c>
      <c r="I44" s="15">
        <f t="shared" si="0"/>
        <v>95571447.460000038</v>
      </c>
      <c r="J44" s="16">
        <f t="shared" si="1"/>
        <v>1.3107935280193712</v>
      </c>
      <c r="K44" s="15">
        <f t="shared" si="2"/>
        <v>-34996699.370000005</v>
      </c>
      <c r="L44" s="16">
        <f t="shared" si="3"/>
        <v>0.92011271977449505</v>
      </c>
      <c r="M44" s="50"/>
    </row>
    <row r="45" spans="1:15" ht="63" x14ac:dyDescent="0.25">
      <c r="A45" s="144" t="s">
        <v>6</v>
      </c>
      <c r="B45" s="145"/>
      <c r="C45" s="20">
        <v>11</v>
      </c>
      <c r="D45" s="21">
        <v>2</v>
      </c>
      <c r="E45" s="22" t="s">
        <v>6</v>
      </c>
      <c r="F45" s="102">
        <v>70276999.180000007</v>
      </c>
      <c r="G45" s="23">
        <v>187591238</v>
      </c>
      <c r="H45" s="106">
        <v>154846627.87</v>
      </c>
      <c r="I45" s="1">
        <f t="shared" si="0"/>
        <v>84569628.689999998</v>
      </c>
      <c r="J45" s="110">
        <f t="shared" si="1"/>
        <v>2.2033756375025684</v>
      </c>
      <c r="K45" s="1">
        <f t="shared" si="2"/>
        <v>-32744610.129999995</v>
      </c>
      <c r="L45" s="25">
        <f t="shared" si="3"/>
        <v>0.82544701725354575</v>
      </c>
      <c r="M45" s="26" t="s">
        <v>83</v>
      </c>
    </row>
    <row r="46" spans="1:15" x14ac:dyDescent="0.25">
      <c r="A46" s="144" t="s">
        <v>5</v>
      </c>
      <c r="B46" s="145"/>
      <c r="C46" s="20">
        <v>11</v>
      </c>
      <c r="D46" s="21">
        <v>3</v>
      </c>
      <c r="E46" s="22" t="s">
        <v>5</v>
      </c>
      <c r="F46" s="103">
        <v>220939778.96000001</v>
      </c>
      <c r="G46" s="23">
        <v>232781496.59</v>
      </c>
      <c r="H46" s="103">
        <v>230723304.84999999</v>
      </c>
      <c r="I46" s="1">
        <f t="shared" si="0"/>
        <v>9783525.8899999857</v>
      </c>
      <c r="J46" s="110">
        <f t="shared" si="1"/>
        <v>1.0442814143114141</v>
      </c>
      <c r="K46" s="1">
        <f t="shared" si="2"/>
        <v>-2058191.7400000095</v>
      </c>
      <c r="L46" s="25">
        <f t="shared" si="3"/>
        <v>0.99115826743040014</v>
      </c>
      <c r="M46" s="26"/>
      <c r="N46" s="94"/>
    </row>
    <row r="47" spans="1:15" ht="141.75" x14ac:dyDescent="0.25">
      <c r="A47" s="144" t="s">
        <v>4</v>
      </c>
      <c r="B47" s="145"/>
      <c r="C47" s="20">
        <v>11</v>
      </c>
      <c r="D47" s="21">
        <v>5</v>
      </c>
      <c r="E47" s="22" t="s">
        <v>4</v>
      </c>
      <c r="F47" s="114">
        <v>16291064.99</v>
      </c>
      <c r="G47" s="23">
        <v>17703255.370000001</v>
      </c>
      <c r="H47" s="114">
        <v>17509357.870000001</v>
      </c>
      <c r="I47" s="115">
        <f t="shared" si="0"/>
        <v>1218292.8800000008</v>
      </c>
      <c r="J47" s="110">
        <f t="shared" si="1"/>
        <v>1.074782887475302</v>
      </c>
      <c r="K47" s="115">
        <f t="shared" si="2"/>
        <v>-193897.5</v>
      </c>
      <c r="L47" s="25">
        <f t="shared" si="3"/>
        <v>0.98904735338515315</v>
      </c>
      <c r="M47" s="26" t="s">
        <v>72</v>
      </c>
      <c r="N47" s="94"/>
    </row>
    <row r="48" spans="1:15" s="5" customFormat="1" ht="15.75" customHeight="1" x14ac:dyDescent="0.25">
      <c r="A48" s="142" t="s">
        <v>3</v>
      </c>
      <c r="B48" s="143"/>
      <c r="C48" s="84">
        <v>12</v>
      </c>
      <c r="D48" s="85">
        <v>0</v>
      </c>
      <c r="E48" s="111" t="s">
        <v>3</v>
      </c>
      <c r="F48" s="120">
        <v>885600</v>
      </c>
      <c r="G48" s="116">
        <v>885600</v>
      </c>
      <c r="H48" s="120">
        <v>885600</v>
      </c>
      <c r="I48" s="116">
        <f t="shared" si="0"/>
        <v>0</v>
      </c>
      <c r="J48" s="112">
        <f t="shared" si="1"/>
        <v>1</v>
      </c>
      <c r="K48" s="117">
        <f t="shared" si="2"/>
        <v>0</v>
      </c>
      <c r="L48" s="86">
        <f t="shared" si="3"/>
        <v>1</v>
      </c>
      <c r="M48" s="87"/>
    </row>
    <row r="49" spans="1:13" ht="33.75" customHeight="1" x14ac:dyDescent="0.25">
      <c r="A49" s="144" t="s">
        <v>2</v>
      </c>
      <c r="B49" s="145"/>
      <c r="C49" s="20">
        <v>12</v>
      </c>
      <c r="D49" s="21">
        <v>2</v>
      </c>
      <c r="E49" s="22" t="s">
        <v>2</v>
      </c>
      <c r="F49" s="114">
        <v>885600</v>
      </c>
      <c r="G49" s="118">
        <v>885600</v>
      </c>
      <c r="H49" s="114">
        <v>885600</v>
      </c>
      <c r="I49" s="115">
        <f t="shared" si="0"/>
        <v>0</v>
      </c>
      <c r="J49" s="110">
        <f t="shared" si="1"/>
        <v>1</v>
      </c>
      <c r="K49" s="115">
        <f t="shared" si="2"/>
        <v>0</v>
      </c>
      <c r="L49" s="25">
        <f t="shared" si="3"/>
        <v>1</v>
      </c>
      <c r="M49" s="28"/>
    </row>
    <row r="50" spans="1:13" s="5" customFormat="1" ht="48.75" customHeight="1" x14ac:dyDescent="0.25">
      <c r="A50" s="142" t="s">
        <v>1</v>
      </c>
      <c r="B50" s="143"/>
      <c r="C50" s="64">
        <v>13</v>
      </c>
      <c r="D50" s="65">
        <v>0</v>
      </c>
      <c r="E50" s="66" t="s">
        <v>1</v>
      </c>
      <c r="F50" s="121">
        <f>F51</f>
        <v>423566</v>
      </c>
      <c r="G50" s="67">
        <f t="shared" ref="G50:H50" si="10">G51</f>
        <v>423566</v>
      </c>
      <c r="H50" s="121">
        <f t="shared" si="10"/>
        <v>275437.90000000002</v>
      </c>
      <c r="I50" s="119">
        <f t="shared" si="0"/>
        <v>-148128.09999999998</v>
      </c>
      <c r="J50" s="68">
        <f t="shared" si="1"/>
        <v>0.65028330885859587</v>
      </c>
      <c r="K50" s="119">
        <f t="shared" si="2"/>
        <v>-148128.09999999998</v>
      </c>
      <c r="L50" s="68">
        <f t="shared" si="3"/>
        <v>0.65028330885859587</v>
      </c>
      <c r="M50" s="69"/>
    </row>
    <row r="51" spans="1:13" ht="79.5" thickBot="1" x14ac:dyDescent="0.3">
      <c r="A51" s="149" t="s">
        <v>0</v>
      </c>
      <c r="B51" s="150"/>
      <c r="C51" s="20">
        <v>13</v>
      </c>
      <c r="D51" s="21">
        <v>1</v>
      </c>
      <c r="E51" s="22" t="s">
        <v>0</v>
      </c>
      <c r="F51" s="114">
        <v>423566</v>
      </c>
      <c r="G51" s="118">
        <v>423566</v>
      </c>
      <c r="H51" s="114">
        <v>275437.90000000002</v>
      </c>
      <c r="I51" s="115">
        <f t="shared" si="0"/>
        <v>-148128.09999999998</v>
      </c>
      <c r="J51" s="110">
        <f t="shared" si="1"/>
        <v>0.65028330885859587</v>
      </c>
      <c r="K51" s="115">
        <f t="shared" si="2"/>
        <v>-148128.09999999998</v>
      </c>
      <c r="L51" s="25">
        <f t="shared" si="3"/>
        <v>0.65028330885859587</v>
      </c>
      <c r="M51" s="26" t="s">
        <v>64</v>
      </c>
    </row>
    <row r="52" spans="1:13" s="5" customFormat="1" ht="22.5" customHeight="1" thickBot="1" x14ac:dyDescent="0.3">
      <c r="A52" s="58"/>
      <c r="B52" s="59"/>
      <c r="C52" s="88"/>
      <c r="D52" s="88"/>
      <c r="E52" s="89" t="s">
        <v>50</v>
      </c>
      <c r="F52" s="123">
        <f>F50+F48+F44+F39+F36+F29+F24+F18+F14+F6</f>
        <v>7421318252.0900011</v>
      </c>
      <c r="G52" s="90">
        <f>G50+G48+G44+G39+G36+G29+G24+G18+G14+G6</f>
        <v>10865381788.639999</v>
      </c>
      <c r="H52" s="122">
        <f>H50+H48+H44+H39+H36+H29+H24+H18+H14+H6</f>
        <v>9917425979.1999989</v>
      </c>
      <c r="I52" s="91">
        <f>H52-F52</f>
        <v>2496107727.1099977</v>
      </c>
      <c r="J52" s="92">
        <f>H52/F52</f>
        <v>1.3363429032850116</v>
      </c>
      <c r="K52" s="91">
        <f>H52-G52</f>
        <v>-947955809.44000053</v>
      </c>
      <c r="L52" s="92">
        <f>H52/G52</f>
        <v>0.9127544868758215</v>
      </c>
      <c r="M52" s="93"/>
    </row>
    <row r="53" spans="1:13" ht="12.75" customHeight="1" x14ac:dyDescent="0.25">
      <c r="F53" s="105"/>
      <c r="H53" s="105"/>
    </row>
    <row r="54" spans="1:13" ht="11.25" customHeight="1" x14ac:dyDescent="0.25">
      <c r="A54" s="138"/>
      <c r="B54" s="138"/>
      <c r="C54" s="138"/>
      <c r="D54" s="138"/>
      <c r="E54" s="138"/>
      <c r="F54" s="139"/>
      <c r="G54" s="138"/>
      <c r="H54" s="139"/>
    </row>
    <row r="55" spans="1:13" ht="11.25" customHeight="1" x14ac:dyDescent="0.25">
      <c r="A55" s="61"/>
      <c r="B55" s="61"/>
      <c r="C55" s="61"/>
      <c r="F55" s="105"/>
      <c r="H55" s="105"/>
    </row>
    <row r="56" spans="1:13" ht="12.75" customHeight="1" x14ac:dyDescent="0.25">
      <c r="A56" s="61"/>
      <c r="B56" s="61"/>
      <c r="C56" s="61"/>
      <c r="F56" s="105"/>
      <c r="H56" s="105"/>
    </row>
    <row r="57" spans="1:13" ht="11.25" customHeight="1" x14ac:dyDescent="0.25">
      <c r="A57" s="138"/>
      <c r="B57" s="138"/>
      <c r="C57" s="138"/>
      <c r="D57" s="138"/>
      <c r="E57" s="138"/>
      <c r="F57" s="139"/>
      <c r="G57" s="138"/>
      <c r="H57" s="139"/>
    </row>
    <row r="58" spans="1:13" ht="11.25" customHeight="1" x14ac:dyDescent="0.25"/>
    <row r="59" spans="1:13" ht="11.25" customHeight="1" x14ac:dyDescent="0.25"/>
    <row r="60" spans="1:13" ht="12.75" customHeight="1" x14ac:dyDescent="0.25"/>
  </sheetData>
  <customSheetViews>
    <customSheetView guid="{AAB2C046-023C-409F-B08F-E08ECBA7743F}" showPageBreaks="1" showGridLines="0" fitToPage="1" hiddenColumns="1" topLeftCell="F1">
      <selection activeCell="M37" sqref="M37"/>
      <pageMargins left="0.39370078740157499" right="0.39370078740157499" top="0.606299197579932" bottom="0.606299197579932" header="0.499999992490753" footer="0.499999992490753"/>
      <pageSetup paperSize="9" scale="44" fitToHeight="0" orientation="landscape" r:id="rId1"/>
      <headerFooter alignWithMargins="0"/>
    </customSheetView>
    <customSheetView guid="{5041A3EC-64DB-4CD1-9C9A-85F1477C5061}" showPageBreaks="1" showGridLines="0" fitToPage="1" hiddenColumns="1" topLeftCell="F33">
      <selection activeCell="M38" sqref="M38"/>
      <pageMargins left="0.39370078740157499" right="0.39370078740157499" top="0.606299197579932" bottom="0.606299197579932" header="0.499999992490753" footer="0.499999992490753"/>
      <pageSetup paperSize="9" scale="44" fitToHeight="0" orientation="landscape" r:id="rId2"/>
      <headerFooter alignWithMargins="0"/>
    </customSheetView>
    <customSheetView guid="{4DEF40DD-DB92-4DCF-95AE-0E78B3E33A3D}" scale="80" showPageBreaks="1" showGridLines="0" fitToPage="1" hiddenColumns="1" topLeftCell="C1">
      <pane xSplit="3" ySplit="6" topLeftCell="F10" activePane="bottomRight" state="frozen"/>
      <selection pane="bottomRight" activeCell="M13" sqref="M13"/>
      <pageMargins left="0.39370078740157499" right="0.39370078740157499" top="0.606299197579932" bottom="0.606299197579932" header="0.499999992490753" footer="0.499999992490753"/>
      <pageSetup paperSize="9" scale="44" fitToHeight="0" orientation="landscape" r:id="rId3"/>
      <headerFooter alignWithMargins="0"/>
    </customSheetView>
    <customSheetView guid="{DE72462E-45FB-4034-91C9-C60B431404A6}" showPageBreaks="1" showGridLines="0" fitToPage="1" hiddenColumns="1" topLeftCell="C1">
      <pane ySplit="4" topLeftCell="A17" activePane="bottomLeft" state="frozen"/>
      <selection pane="bottomLeft" activeCell="M21" sqref="M21"/>
      <pageMargins left="0.39370078740157499" right="0.39370078740157499" top="0.606299197579932" bottom="0.606299197579932" header="0.499999992490753" footer="0.499999992490753"/>
      <pageSetup paperSize="9" scale="53" fitToHeight="0" orientation="landscape" r:id="rId4"/>
      <headerFooter alignWithMargins="0"/>
    </customSheetView>
    <customSheetView guid="{A5BD9755-37E4-4841-B141-14329919F960}" showGridLines="0" fitToPage="1" hiddenColumns="1" topLeftCell="C42">
      <selection activeCell="M43" sqref="M43"/>
      <pageMargins left="0.39370078740157499" right="0.39370078740157499" top="0.606299197579932" bottom="0.606299197579932" header="0.499999992490753" footer="0.499999992490753"/>
      <pageSetup paperSize="9" scale="62" fitToHeight="0" orientation="landscape" r:id="rId5"/>
      <headerFooter alignWithMargins="0"/>
    </customSheetView>
    <customSheetView guid="{D8423BE8-845F-4D9D-8CED-2B604272E9A6}" showPageBreaks="1" showGridLines="0" fitToPage="1" hiddenColumns="1" topLeftCell="C28">
      <selection activeCell="J51" sqref="J51"/>
      <pageMargins left="0.39370078740157499" right="0.39370078740157499" top="0.606299197579932" bottom="0.606299197579932" header="0.499999992490753" footer="0.499999992490753"/>
      <pageSetup paperSize="9" scale="53" fitToHeight="0" orientation="landscape" r:id="rId6"/>
      <headerFooter alignWithMargins="0"/>
    </customSheetView>
    <customSheetView guid="{5583CA63-4EC4-4144-8F66-A639660D0F1A}" showPageBreaks="1" showGridLines="0" fitToPage="1" hiddenColumns="1" topLeftCell="C1">
      <pane xSplit="2" ySplit="6" topLeftCell="E34" activePane="bottomRight" state="frozen"/>
      <selection pane="bottomRight" activeCell="M37" sqref="M37"/>
      <pageMargins left="0.39370078740157499" right="0.39370078740157499" top="0.606299197579932" bottom="0.606299197579932" header="0.499999992490753" footer="0.499999992490753"/>
      <pageSetup paperSize="9" scale="50" fitToHeight="0" orientation="landscape" r:id="rId7"/>
      <headerFooter alignWithMargins="0"/>
    </customSheetView>
  </customSheetViews>
  <mergeCells count="55">
    <mergeCell ref="A35:B35"/>
    <mergeCell ref="A29:B29"/>
    <mergeCell ref="A49:B49"/>
    <mergeCell ref="A51:B51"/>
    <mergeCell ref="A42:B42"/>
    <mergeCell ref="A43:B43"/>
    <mergeCell ref="A45:B45"/>
    <mergeCell ref="A46:B46"/>
    <mergeCell ref="A47:B47"/>
    <mergeCell ref="A28:B28"/>
    <mergeCell ref="A30:B30"/>
    <mergeCell ref="A31:B31"/>
    <mergeCell ref="A32:B32"/>
    <mergeCell ref="A34:B34"/>
    <mergeCell ref="A10:B10"/>
    <mergeCell ref="A11:B11"/>
    <mergeCell ref="A8:B8"/>
    <mergeCell ref="A54:H54"/>
    <mergeCell ref="A12:B12"/>
    <mergeCell ref="A13:B13"/>
    <mergeCell ref="A15:B15"/>
    <mergeCell ref="A16:B16"/>
    <mergeCell ref="A17:B17"/>
    <mergeCell ref="A19:B19"/>
    <mergeCell ref="A21:B21"/>
    <mergeCell ref="A22:B22"/>
    <mergeCell ref="A23:B23"/>
    <mergeCell ref="A25:B25"/>
    <mergeCell ref="A26:B26"/>
    <mergeCell ref="A27:B27"/>
    <mergeCell ref="A57:H57"/>
    <mergeCell ref="A6:B6"/>
    <mergeCell ref="A14:B14"/>
    <mergeCell ref="A18:B18"/>
    <mergeCell ref="A24:B24"/>
    <mergeCell ref="A36:B36"/>
    <mergeCell ref="A39:B39"/>
    <mergeCell ref="A44:B44"/>
    <mergeCell ref="A48:B48"/>
    <mergeCell ref="A50:B50"/>
    <mergeCell ref="A37:B37"/>
    <mergeCell ref="A38:B38"/>
    <mergeCell ref="A40:B40"/>
    <mergeCell ref="A41:B41"/>
    <mergeCell ref="A7:B7"/>
    <mergeCell ref="A9:B9"/>
    <mergeCell ref="C1:M1"/>
    <mergeCell ref="I3:L3"/>
    <mergeCell ref="C3:C4"/>
    <mergeCell ref="D3:D4"/>
    <mergeCell ref="E3:E4"/>
    <mergeCell ref="F3:F4"/>
    <mergeCell ref="G3:G4"/>
    <mergeCell ref="H3:H4"/>
    <mergeCell ref="M3:M4"/>
  </mergeCells>
  <pageMargins left="0.39370078740157499" right="0.39370078740157499" top="0.606299197579932" bottom="0.606299197579932" header="0.499999992490753" footer="0.499999992490753"/>
  <pageSetup paperSize="9" scale="44" fitToHeight="0" orientation="landscape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(ФКР)</vt:lpstr>
      <vt:lpstr>'СРБ на год (ФКР)'!Заголовки_для_печати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Загороднова</dc:creator>
  <cp:lastModifiedBy>Ксения Гречук</cp:lastModifiedBy>
  <cp:lastPrinted>2025-12-01T06:51:45Z</cp:lastPrinted>
  <dcterms:created xsi:type="dcterms:W3CDTF">2021-12-10T05:10:33Z</dcterms:created>
  <dcterms:modified xsi:type="dcterms:W3CDTF">2025-05-05T09:22:33Z</dcterms:modified>
</cp:coreProperties>
</file>